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c\Documents\CLASES 2026\"/>
    </mc:Choice>
  </mc:AlternateContent>
  <xr:revisionPtr revIDLastSave="0" documentId="8_{205BC874-192C-47BF-8629-5C19DB7A3440}" xr6:coauthVersionLast="47" xr6:coauthVersionMax="47" xr10:uidLastSave="{00000000-0000-0000-0000-000000000000}"/>
  <workbookProtection workbookAlgorithmName="SHA-512" workbookHashValue="GzXJHFZuniwGVXOIMNVcWKipnjCtiisPX+/WTytc8pRxyL8gnRyd6wXggDlMV6j2vnkoAFuJE6n6w9U5YySP8A==" workbookSaltValue="jt1SPfPxN06jmBSHq3xzpA==" workbookSpinCount="100000" lockStructure="1"/>
  <bookViews>
    <workbookView xWindow="-110" yWindow="-110" windowWidth="19420" windowHeight="10300" xr2:uid="{316CD933-3E1B-4FA0-AEAD-62DFBF3D4423}"/>
  </bookViews>
  <sheets>
    <sheet name="FINANZAS" sheetId="1" r:id="rId1"/>
    <sheet name="Listas Validada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1" l="1"/>
  <c r="X36" i="1"/>
  <c r="X37" i="1"/>
  <c r="X38" i="1"/>
  <c r="X39" i="1"/>
  <c r="X40" i="1"/>
  <c r="X41" i="1"/>
  <c r="X42" i="1"/>
  <c r="X43" i="1"/>
  <c r="X35" i="1"/>
  <c r="X34" i="1"/>
  <c r="X33" i="1"/>
  <c r="X32" i="1"/>
  <c r="X31" i="1"/>
  <c r="X30" i="1"/>
  <c r="X29" i="1"/>
  <c r="O19" i="1" s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8" i="1"/>
  <c r="P20" i="1" s="1"/>
  <c r="X9" i="1"/>
  <c r="X10" i="1"/>
  <c r="X11" i="1"/>
  <c r="X12" i="1"/>
  <c r="X13" i="1"/>
  <c r="N18" i="1" l="1" a="1"/>
  <c r="N18" i="1" s="1"/>
  <c r="P18" i="1" s="1"/>
  <c r="P19" i="1"/>
  <c r="O20" i="1"/>
  <c r="T15" i="1"/>
  <c r="O21" i="1"/>
  <c r="P21" i="1"/>
  <c r="O22" i="1"/>
  <c r="P22" i="1"/>
  <c r="R11" i="1" a="1"/>
  <c r="R11" i="1" s="1"/>
  <c r="T11" i="1" s="1"/>
  <c r="S13" i="1"/>
  <c r="T13" i="1"/>
  <c r="S14" i="1"/>
  <c r="T14" i="1"/>
  <c r="S15" i="1"/>
  <c r="T12" i="1"/>
  <c r="S12" i="1"/>
  <c r="N11" i="1" a="1"/>
  <c r="N11" i="1" s="1"/>
  <c r="F5" i="1"/>
  <c r="K20" i="1"/>
  <c r="D6" i="1"/>
  <c r="K19" i="1"/>
  <c r="H6" i="1"/>
  <c r="G15" i="1"/>
  <c r="L22" i="1"/>
  <c r="B11" i="1" a="1"/>
  <c r="B11" i="1" s="1"/>
  <c r="C11" i="1" s="1"/>
  <c r="H15" i="1"/>
  <c r="L21" i="1"/>
  <c r="C15" i="1"/>
  <c r="F11" i="1" a="1"/>
  <c r="L20" i="1"/>
  <c r="C14" i="1"/>
  <c r="J11" i="1" a="1"/>
  <c r="J11" i="1" s="1"/>
  <c r="L11" i="1" s="1"/>
  <c r="L19" i="1"/>
  <c r="D15" i="1"/>
  <c r="K22" i="1"/>
  <c r="B5" i="1"/>
  <c r="D14" i="1"/>
  <c r="K21" i="1"/>
  <c r="O14" i="1"/>
  <c r="O13" i="1"/>
  <c r="P13" i="1"/>
  <c r="P14" i="1"/>
  <c r="F11" i="1" l="1"/>
  <c r="H11" i="1" s="1"/>
  <c r="H14" i="1"/>
  <c r="G14" i="1"/>
  <c r="C13" i="1"/>
  <c r="D13" i="1"/>
  <c r="P23" i="1"/>
  <c r="H7" i="1"/>
  <c r="O18" i="1"/>
  <c r="O23" i="1" s="1"/>
  <c r="H2" i="1"/>
  <c r="S11" i="1"/>
  <c r="S16" i="1" s="1"/>
  <c r="H13" i="1"/>
  <c r="G13" i="1"/>
  <c r="H12" i="1"/>
  <c r="T16" i="1"/>
  <c r="P12" i="1"/>
  <c r="O12" i="1"/>
  <c r="D7" i="1"/>
  <c r="L16" i="1"/>
  <c r="K16" i="1"/>
  <c r="K11" i="1"/>
  <c r="K14" i="1"/>
  <c r="K17" i="1"/>
  <c r="D12" i="1"/>
  <c r="L17" i="1"/>
  <c r="L12" i="1"/>
  <c r="D11" i="1"/>
  <c r="L18" i="1"/>
  <c r="L14" i="1"/>
  <c r="L13" i="1"/>
  <c r="K15" i="1"/>
  <c r="L15" i="1"/>
  <c r="K13" i="1"/>
  <c r="C12" i="1"/>
  <c r="C16" i="1" s="1"/>
  <c r="K18" i="1"/>
  <c r="K12" i="1"/>
  <c r="P11" i="1"/>
  <c r="O11" i="1"/>
  <c r="G11" i="1"/>
  <c r="H16" i="1" l="1"/>
  <c r="G16" i="1"/>
  <c r="O15" i="1"/>
  <c r="P15" i="1"/>
  <c r="D16" i="1"/>
  <c r="K23" i="1"/>
  <c r="L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<sst xmlns="http://schemas.openxmlformats.org/spreadsheetml/2006/main" count="180" uniqueCount="59">
  <si>
    <t>Fecha</t>
  </si>
  <si>
    <t>Mes</t>
  </si>
  <si>
    <t>Tipo</t>
  </si>
  <si>
    <t>Categoria</t>
  </si>
  <si>
    <t>Concepto</t>
  </si>
  <si>
    <t>Presupuesto</t>
  </si>
  <si>
    <t>Monto</t>
  </si>
  <si>
    <t>Ingreso</t>
  </si>
  <si>
    <t>Egreso</t>
  </si>
  <si>
    <t>Categoria de ingreso</t>
  </si>
  <si>
    <t>Categoria de egresos</t>
  </si>
  <si>
    <t>Sueldo</t>
  </si>
  <si>
    <t>Negocio</t>
  </si>
  <si>
    <t>Otros</t>
  </si>
  <si>
    <t>Servicios</t>
  </si>
  <si>
    <t>Gastos</t>
  </si>
  <si>
    <t>Deudas</t>
  </si>
  <si>
    <t>Ahorro</t>
  </si>
  <si>
    <t>Sueldo Mensual</t>
  </si>
  <si>
    <t>Arriendo</t>
  </si>
  <si>
    <t>Seguro</t>
  </si>
  <si>
    <t>Recibo Luz</t>
  </si>
  <si>
    <t>Recido del agua</t>
  </si>
  <si>
    <t>Registros</t>
  </si>
  <si>
    <t>Selecciona el mes</t>
  </si>
  <si>
    <t>Meses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</si>
  <si>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</si>
  <si>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</si>
  <si>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</si>
  <si>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</si>
  <si>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</si>
  <si>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</si>
  <si>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</si>
  <si>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</si>
  <si>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</si>
  <si>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</si>
  <si>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</si>
  <si>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</si>
  <si>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Recibo de gas</t>
  </si>
  <si>
    <t>Internet</t>
  </si>
  <si>
    <t>Amazon</t>
  </si>
  <si>
    <t>Youtube</t>
  </si>
  <si>
    <t>Disney</t>
  </si>
  <si>
    <t>Clase Abril</t>
  </si>
  <si>
    <t>Clase Mat</t>
  </si>
  <si>
    <t>Clase Quim</t>
  </si>
  <si>
    <t>Tarjeta de Credito</t>
  </si>
  <si>
    <t>Almuerzo</t>
  </si>
  <si>
    <t>Viaje</t>
  </si>
  <si>
    <t>Casa</t>
  </si>
  <si>
    <t>CEL</t>
  </si>
  <si>
    <t>Ingresos Totales</t>
  </si>
  <si>
    <t>Egresos Totales</t>
  </si>
  <si>
    <t>Diferencia</t>
  </si>
  <si>
    <t>Saldo</t>
  </si>
  <si>
    <t>Resumen de Ingresos</t>
  </si>
  <si>
    <t xml:space="preserve">Presupuesto </t>
  </si>
  <si>
    <t>Total</t>
  </si>
  <si>
    <t>Resumen de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</si>
</sst>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[$$-240A]\ * #,##0.00_-;\-[$$-240A]\ * #,##0.00_-;_-[$$-240A]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2" tint="-9.9978637043366805E-2"/>
      <name val="Calibri"/>
      <family val="2"/>
      <scheme val="minor"/>
    </font>
    <font>
      <sz val="8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2" borderId="0" xfId="0" applyFont="1" applyFill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0" xfId="0" applyAlignment="1">
      <alignment horizontal="left" vertic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0" borderId="15" xfId="0" applyBorder="1"/>
    <xf numFmtId="164" fontId="0" fillId="0" borderId="16" xfId="1" applyNumberFormat="1" applyFont="1" applyBorder="1"/>
    <xf numFmtId="164" fontId="6" fillId="0" borderId="0" xfId="1" applyNumberFormat="1" applyFont="1" applyBorder="1"/>
    <xf numFmtId="0" fontId="0" fillId="3" borderId="0" xfId="0" applyFill="1"/>
    <xf numFmtId="0" fontId="3" fillId="3" borderId="0" xfId="0" applyFont="1" applyFill="1"/>
    <xf numFmtId="0" fontId="2" fillId="3" borderId="0" xfId="0" applyFont="1" applyFill="1" applyAlignment="1">
      <alignment horizontal="right"/>
    </xf>
    <xf numFmtId="164" fontId="0" fillId="3" borderId="0" xfId="0" applyNumberFormat="1" applyFill="1"/>
    <xf numFmtId="0" fontId="6" fillId="3" borderId="0" xfId="0" applyFont="1" applyFill="1"/>
    <xf numFmtId="164" fontId="6" fillId="3" borderId="0" xfId="0" applyNumberFormat="1" applyFont="1" applyFill="1"/>
    <xf numFmtId="0" fontId="0" fillId="3" borderId="1" xfId="0" applyFill="1" applyBorder="1"/>
    <xf numFmtId="164" fontId="6" fillId="3" borderId="1" xfId="1" applyNumberFormat="1" applyFont="1" applyFill="1" applyBorder="1"/>
    <xf numFmtId="164" fontId="0" fillId="3" borderId="1" xfId="1" applyNumberFormat="1" applyFont="1" applyFill="1" applyBorder="1"/>
    <xf numFmtId="0" fontId="0" fillId="4" borderId="1" xfId="0" applyFill="1" applyBorder="1"/>
    <xf numFmtId="164" fontId="0" fillId="4" borderId="1" xfId="0" applyNumberFormat="1" applyFill="1" applyBorder="1"/>
    <xf numFmtId="0" fontId="0" fillId="5" borderId="0" xfId="0" applyFill="1"/>
    <xf numFmtId="0" fontId="7" fillId="6" borderId="0" xfId="0" applyFont="1" applyFill="1"/>
    <xf numFmtId="0" fontId="0" fillId="7" borderId="12" xfId="0" applyFill="1" applyBorder="1"/>
    <xf numFmtId="164" fontId="6" fillId="7" borderId="13" xfId="0" applyNumberFormat="1" applyFont="1" applyFill="1" applyBorder="1"/>
    <xf numFmtId="164" fontId="0" fillId="7" borderId="14" xfId="0" applyNumberFormat="1" applyFill="1" applyBorder="1"/>
    <xf numFmtId="0" fontId="2" fillId="6" borderId="13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left" vertic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4" fontId="2" fillId="0" borderId="12" xfId="1" applyNumberFormat="1" applyFont="1" applyBorder="1" applyAlignment="1">
      <alignment horizontal="center" vertical="center"/>
    </xf>
    <xf numFmtId="164" fontId="2" fillId="0" borderId="13" xfId="1" applyNumberFormat="1" applyFont="1" applyBorder="1" applyAlignment="1">
      <alignment horizontal="center" vertical="center"/>
    </xf>
    <xf numFmtId="164" fontId="2" fillId="0" borderId="14" xfId="1" applyNumberFormat="1" applyFont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12">
    <dxf>
      <numFmt numFmtId="164" formatCode="_-[$$-240A]\ * #,##0.00_-;\-[$$-240A]\ * #,##0.00_-;_-[$$-240A]\ * &quot;-&quot;??_-;_-@_-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4" formatCode="_-[$$-240A]\ * #,##0.00_-;\-[$$-240A]\ * #,##0.00_-;_-[$$-240A]\ * &quot;-&quot;??_-;_-@_-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C90D3CD-36A7-44D4-B1FF-ABCBC89FC887}" name="Registro" displayName="Registro" ref="W7:AC43" totalsRowShown="0" headerRowDxfId="11" dataDxfId="9" headerRowBorderDxfId="10" tableBorderDxfId="8" totalsRowBorderDxfId="7">
  <autoFilter ref="W7:AC43" xr:uid="{5C90D3CD-36A7-44D4-B1FF-ABCBC89FC887}"/>
  <tableColumns count="7">
    <tableColumn id="1" xr3:uid="{CF51EA8A-F851-4F21-A630-3F24AC3E5464}" name="Fecha" dataDxfId="6"/>
    <tableColumn id="2" xr3:uid="{67CE026B-57E8-4A7B-8B16-E1EC99DD85F4}" name="Mes" dataDxfId="5">
      <calculatedColumnFormula>TEXT(Registro[[#This Row],[Fecha]],"mmmm")</calculatedColumnFormula>
    </tableColumn>
    <tableColumn id="3" xr3:uid="{0D36B5FC-476C-4F12-AF63-260604974692}" name="Tipo" dataDxfId="4"/>
    <tableColumn id="4" xr3:uid="{98CB772C-E5BA-4AFF-803F-57F134F5FBAD}" name="Categoria" dataDxfId="3"/>
    <tableColumn id="5" xr3:uid="{4C37998E-89BE-4C20-8C93-A3855D99173D}" name="Concepto" dataDxfId="2"/>
    <tableColumn id="6" xr3:uid="{77FC4B28-46E5-47C1-BB46-7E89A8F4259E}" name="Presupuesto" dataDxfId="1"/>
    <tableColumn id="7" xr3:uid="{170FEF7F-ED2E-47AD-8EC4-33ECC5EF8B8C}" name="Mon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67984-DF51-4094-B1B4-4F0932665543}">
  <dimension ref="A1:AR122"/>
  <sheetViews>
    <sheetView tabSelected="1" workbookViewId="0">
      <selection activeCell="D12" sqref="D12"/>
    </sheetView>
  </sheetViews>
  <sheetFormatPr baseColWidth="10" defaultRowHeight="14.5" x14ac:dyDescent="0.35"/>
  <cols>
    <col min="3" max="4" width="14.08984375" bestFit="1" customWidth="1"/>
    <col min="5" max="5" width="4" style="17" customWidth="1"/>
    <col min="6" max="6" width="10.90625" customWidth="1"/>
    <col min="7" max="8" width="14.08984375" bestFit="1" customWidth="1"/>
    <col min="9" max="9" width="1.81640625" customWidth="1"/>
    <col min="10" max="10" width="13.81640625" bestFit="1" customWidth="1"/>
    <col min="11" max="12" width="14.08984375" bestFit="1" customWidth="1"/>
    <col min="13" max="13" width="1.81640625" customWidth="1"/>
    <col min="15" max="16" width="12.54296875" bestFit="1" customWidth="1"/>
    <col min="17" max="17" width="1.81640625" customWidth="1"/>
    <col min="19" max="20" width="12.54296875" bestFit="1" customWidth="1"/>
    <col min="27" max="27" width="15.7265625" bestFit="1" customWidth="1"/>
    <col min="28" max="28" width="15.90625" bestFit="1" customWidth="1"/>
    <col min="29" max="29" width="14.08984375" bestFit="1" customWidth="1"/>
    <col min="30" max="44" width="10.90625" style="17"/>
  </cols>
  <sheetData>
    <row r="1" spans="1:29" x14ac:dyDescent="0.35">
      <c r="A1" s="17"/>
      <c r="B1" s="18" t="s">
        <v>24</v>
      </c>
      <c r="C1" s="17"/>
      <c r="D1" s="17"/>
      <c r="F1" s="17"/>
      <c r="G1" s="17"/>
      <c r="H1" s="17"/>
      <c r="I1" s="17"/>
      <c r="J1" s="17"/>
      <c r="L1" s="17"/>
      <c r="M1" s="17"/>
      <c r="N1" s="17"/>
      <c r="O1" s="17"/>
      <c r="P1" s="17"/>
      <c r="Q1" s="17"/>
      <c r="R1" s="17"/>
      <c r="S1" s="17"/>
      <c r="T1" s="17"/>
      <c r="U1" s="17"/>
      <c r="W1" s="17"/>
      <c r="X1" s="17"/>
      <c r="Y1" s="17"/>
      <c r="Z1" s="17"/>
      <c r="AA1" s="17"/>
      <c r="AB1" s="17"/>
      <c r="AC1" s="17"/>
    </row>
    <row r="2" spans="1:29" ht="21" x14ac:dyDescent="0.35">
      <c r="A2" s="17"/>
      <c r="B2" s="34" t="s">
        <v>26</v>
      </c>
      <c r="C2" s="34"/>
      <c r="D2" s="34"/>
      <c r="F2" s="17"/>
      <c r="G2" s="19" t="s">
        <v>54</v>
      </c>
      <c r="H2" s="20">
        <f>B5-F5</f>
        <v>2978000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</row>
    <row r="3" spans="1:29" ht="15" thickBot="1" x14ac:dyDescent="0.4">
      <c r="A3" s="17"/>
      <c r="B3" s="17"/>
      <c r="C3" s="17"/>
      <c r="D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</row>
    <row r="4" spans="1:29" x14ac:dyDescent="0.35">
      <c r="A4" s="17"/>
      <c r="B4" s="35" t="s">
        <v>51</v>
      </c>
      <c r="C4" s="36"/>
      <c r="D4" s="37"/>
      <c r="F4" s="35" t="s">
        <v>52</v>
      </c>
      <c r="G4" s="36"/>
      <c r="H4" s="3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</row>
    <row r="5" spans="1:29" ht="15" thickBot="1" x14ac:dyDescent="0.4">
      <c r="A5" s="17"/>
      <c r="B5" s="38">
        <f>SUMIFS(Registro[Monto],Registro[Mes],$B$2,Registro[Tipo],"Ingreso")</f>
        <v>6640000</v>
      </c>
      <c r="C5" s="39"/>
      <c r="D5" s="40"/>
      <c r="F5" s="38">
        <f>SUMIFS(Registro[Monto],Registro[Mes],$B$2,Registro[Tipo],"Egreso")</f>
        <v>3662000</v>
      </c>
      <c r="G5" s="39"/>
      <c r="H5" s="40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</row>
    <row r="6" spans="1:29" x14ac:dyDescent="0.35">
      <c r="A6" s="17"/>
      <c r="B6" s="17"/>
      <c r="C6" s="21" t="s">
        <v>5</v>
      </c>
      <c r="D6" s="22">
        <f>SUMIFS(Registro[Presupuesto],Registro[Mes],$B$2,Registro[Tipo],"Ingreso")</f>
        <v>6630000</v>
      </c>
      <c r="F6" s="17"/>
      <c r="G6" s="21" t="s">
        <v>5</v>
      </c>
      <c r="H6" s="22">
        <f>SUMIFS(Registro[Presupuesto],Registro[Mes],$B$2,Registro[Tipo],"Egreso")</f>
        <v>3559000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 t="s">
        <v>23</v>
      </c>
      <c r="X6" s="17"/>
      <c r="Y6" s="17"/>
      <c r="Z6" s="17"/>
      <c r="AA6" s="17"/>
      <c r="AB6" s="17"/>
      <c r="AC6" s="17"/>
    </row>
    <row r="7" spans="1:29" x14ac:dyDescent="0.35">
      <c r="A7" s="17"/>
      <c r="B7" s="17"/>
      <c r="C7" s="21" t="s">
        <v>53</v>
      </c>
      <c r="D7" s="22">
        <f>B5-D6</f>
        <v>10000</v>
      </c>
      <c r="F7" s="17"/>
      <c r="G7" s="21" t="s">
        <v>53</v>
      </c>
      <c r="H7" s="22">
        <f>F5-H6</f>
        <v>103000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" t="s">
        <v>0</v>
      </c>
      <c r="X7" s="2" t="s">
        <v>1</v>
      </c>
      <c r="Y7" s="2" t="s">
        <v>2</v>
      </c>
      <c r="Z7" s="2" t="s">
        <v>3</v>
      </c>
      <c r="AA7" s="2" t="s">
        <v>4</v>
      </c>
      <c r="AB7" s="2" t="s">
        <v>5</v>
      </c>
      <c r="AC7" s="3" t="s">
        <v>6</v>
      </c>
    </row>
    <row r="8" spans="1:29" x14ac:dyDescent="0.35">
      <c r="A8" s="17"/>
      <c r="B8" s="17"/>
      <c r="C8" s="17"/>
      <c r="D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5">
        <v>46023</v>
      </c>
      <c r="X8" s="4" t="str">
        <f>TEXT(Registro[[#This Row],[Fecha]],"mmmm")</f>
        <v>enero</v>
      </c>
      <c r="Y8" s="4" t="s">
        <v>7</v>
      </c>
      <c r="Z8" s="4" t="s">
        <v>11</v>
      </c>
      <c r="AA8" s="4" t="s">
        <v>18</v>
      </c>
      <c r="AB8" s="8">
        <v>6000000</v>
      </c>
      <c r="AC8" s="9">
        <v>6000000</v>
      </c>
    </row>
    <row r="9" spans="1:29" ht="15" thickBot="1" x14ac:dyDescent="0.4">
      <c r="A9" s="17"/>
      <c r="B9" s="33" t="s">
        <v>55</v>
      </c>
      <c r="C9" s="33"/>
      <c r="D9" s="33"/>
      <c r="E9" s="28"/>
      <c r="F9" s="33" t="s">
        <v>58</v>
      </c>
      <c r="G9" s="33"/>
      <c r="H9" s="33"/>
      <c r="I9" s="28"/>
      <c r="J9" s="29" t="s">
        <v>14</v>
      </c>
      <c r="K9" s="17"/>
      <c r="L9" s="17"/>
      <c r="M9" s="17"/>
      <c r="N9" s="29" t="s">
        <v>15</v>
      </c>
      <c r="O9" s="17"/>
      <c r="P9" s="17"/>
      <c r="Q9" s="17"/>
      <c r="R9" s="29" t="s">
        <v>16</v>
      </c>
      <c r="S9" s="17"/>
      <c r="T9" s="17"/>
      <c r="U9" s="17"/>
      <c r="V9" s="17"/>
      <c r="W9" s="5">
        <v>46025</v>
      </c>
      <c r="X9" s="4" t="str">
        <f>TEXT(Registro[[#This Row],[Fecha]],"mmmm")</f>
        <v>enero</v>
      </c>
      <c r="Y9" s="4" t="s">
        <v>8</v>
      </c>
      <c r="Z9" s="4" t="s">
        <v>14</v>
      </c>
      <c r="AA9" s="4" t="s">
        <v>19</v>
      </c>
      <c r="AB9" s="8">
        <v>1600000</v>
      </c>
      <c r="AC9" s="9">
        <v>1600000</v>
      </c>
    </row>
    <row r="10" spans="1:29" x14ac:dyDescent="0.35">
      <c r="A10" s="17"/>
      <c r="B10" s="11" t="s">
        <v>3</v>
      </c>
      <c r="C10" s="12" t="s">
        <v>56</v>
      </c>
      <c r="D10" s="13" t="s">
        <v>6</v>
      </c>
      <c r="E10" s="28"/>
      <c r="F10" s="11" t="s">
        <v>3</v>
      </c>
      <c r="G10" s="12" t="s">
        <v>56</v>
      </c>
      <c r="H10" s="13" t="s">
        <v>6</v>
      </c>
      <c r="I10" s="28"/>
      <c r="J10" s="11" t="s">
        <v>4</v>
      </c>
      <c r="K10" s="12" t="s">
        <v>56</v>
      </c>
      <c r="L10" s="13" t="s">
        <v>6</v>
      </c>
      <c r="M10" s="28"/>
      <c r="N10" s="11" t="s">
        <v>4</v>
      </c>
      <c r="O10" s="12" t="s">
        <v>56</v>
      </c>
      <c r="P10" s="13" t="s">
        <v>6</v>
      </c>
      <c r="Q10" s="28"/>
      <c r="R10" s="11" t="s">
        <v>4</v>
      </c>
      <c r="S10" s="12" t="s">
        <v>56</v>
      </c>
      <c r="T10" s="13" t="s">
        <v>6</v>
      </c>
      <c r="U10" s="17"/>
      <c r="V10" s="17"/>
      <c r="W10" s="5">
        <v>46027</v>
      </c>
      <c r="X10" s="4" t="str">
        <f>TEXT(Registro[[#This Row],[Fecha]],"mmmm")</f>
        <v>enero</v>
      </c>
      <c r="Y10" s="4" t="s">
        <v>8</v>
      </c>
      <c r="Z10" s="4" t="s">
        <v>14</v>
      </c>
      <c r="AA10" s="4" t="s">
        <v>20</v>
      </c>
      <c r="AB10" s="8">
        <v>250000</v>
      </c>
      <c r="AC10" s="9">
        <v>250000</v>
      </c>
    </row>
    <row r="11" spans="1:29" x14ac:dyDescent="0.35">
      <c r="A11" s="17"/>
      <c r="B11" s="14" t="str" cm="1">
        <f t="array" ref="B11:B12">_xlfn.UNIQUE(_xlfn._xlws.FILTER(Registro[Categoria],(Registro[Mes]=$B$2)*(Registro[Tipo]="Ingreso")))</f>
        <v>Sueldo</v>
      </c>
      <c r="C11" s="16">
        <f>SUMIFS(Registro[Presupuesto],Registro[Mes],$B$2,Registro[Categoria],B11)</f>
        <v>6000000</v>
      </c>
      <c r="D11" s="15">
        <f>SUMIFS(Registro[Monto],Registro[Mes],$B$2,Registro[Categoria],B11)</f>
        <v>6000000</v>
      </c>
      <c r="E11" s="28"/>
      <c r="F11" s="14" t="str" cm="1">
        <f t="array" ref="F11:F14">_xlfn.UNIQUE(_xlfn._xlws.FILTER(Registro[Categoria],(Registro[Mes]=$B$2)*(Registro[Tipo]="Egreso")))</f>
        <v>Servicios</v>
      </c>
      <c r="G11" s="16">
        <f>SUMIFS(Registro[Presupuesto],Registro[Mes],$B$2,Registro[Categoria],F11)</f>
        <v>2201000</v>
      </c>
      <c r="H11" s="15">
        <f>SUMIFS(Registro[Monto],Registro[Mes],$B$2,Registro[Categoria],F11)</f>
        <v>2224000</v>
      </c>
      <c r="I11" s="28"/>
      <c r="J11" s="23" t="str" cm="1">
        <f t="array" ref="J11:J17">_xlfn.UNIQUE(_xlfn._xlws.FILTER(Registro[Concepto],(Registro[Mes]=$B$2)*(Registro[Categoria]=J9)))</f>
        <v>Arriendo</v>
      </c>
      <c r="K11" s="24">
        <f>SUMIFS(Registro[Presupuesto],Registro[Mes],$B$2,Registro[Concepto],J11)</f>
        <v>1600000</v>
      </c>
      <c r="L11" s="25">
        <f>SUMIFS(Registro[Monto],Registro[Mes],$B$2,Registro[Concepto],J11)</f>
        <v>1600000</v>
      </c>
      <c r="M11" s="28"/>
      <c r="N11" s="23" t="str" cm="1">
        <f t="array" ref="N11:N12">_xlfn.UNIQUE(_xlfn._xlws.FILTER(Registro[Concepto],(Registro[Mes]=$B$2)*(Registro[Categoria]=N9)))</f>
        <v>Almuerzo</v>
      </c>
      <c r="O11" s="24">
        <f>SUMIFS(Registro[Presupuesto],Registro[Mes],$B$2,Registro[Concepto],N11)</f>
        <v>150000</v>
      </c>
      <c r="P11" s="25">
        <f>SUMIFS(Registro[Monto],Registro[Mes],$B$2,Registro[Concepto],N11)</f>
        <v>200000</v>
      </c>
      <c r="Q11" s="28"/>
      <c r="R11" s="23" t="str" cm="1">
        <f t="array" ref="R11">_xlfn.UNIQUE(_xlfn._xlws.FILTER(Registro[Concepto],(Registro[Mes]=$B$2)*(Registro[Categoria]=R9)))</f>
        <v>Tarjeta de Credito</v>
      </c>
      <c r="S11" s="24">
        <f>SUMIFS(Registro[Presupuesto],Registro[Mes],$B$2,Registro[Concepto],R11)</f>
        <v>388000</v>
      </c>
      <c r="T11" s="25">
        <f>SUMIFS(Registro[Monto],Registro[Mes],$B$2,Registro[Concepto],R11)</f>
        <v>388000</v>
      </c>
      <c r="U11" s="17"/>
      <c r="V11" s="17"/>
      <c r="W11" s="5">
        <v>46029</v>
      </c>
      <c r="X11" s="4" t="str">
        <f>TEXT(Registro[[#This Row],[Fecha]],"mmmm")</f>
        <v>enero</v>
      </c>
      <c r="Y11" s="4" t="s">
        <v>8</v>
      </c>
      <c r="Z11" s="4" t="s">
        <v>14</v>
      </c>
      <c r="AA11" s="4" t="s">
        <v>21</v>
      </c>
      <c r="AB11" s="8">
        <v>55000</v>
      </c>
      <c r="AC11" s="9">
        <v>70000</v>
      </c>
    </row>
    <row r="12" spans="1:29" x14ac:dyDescent="0.35">
      <c r="A12" s="17"/>
      <c r="B12" s="14" t="str">
        <v>Negocio</v>
      </c>
      <c r="C12" s="16">
        <f>SUMIFS(Registro[Presupuesto],Registro[Mes],$B$2,Registro[Categoria],B12)</f>
        <v>630000</v>
      </c>
      <c r="D12" s="15">
        <f>SUMIFS(Registro[Monto],Registro[Mes],$B$2,Registro[Categoria],B12)</f>
        <v>640000</v>
      </c>
      <c r="E12" s="28"/>
      <c r="F12" s="14" t="str">
        <v>Ahorro</v>
      </c>
      <c r="G12" s="16">
        <f>SUMIFS(Registro[Presupuesto],Registro[Mes],$B$2,Registro[Categoria],F12)</f>
        <v>500000</v>
      </c>
      <c r="H12" s="15">
        <f>SUMIFS(Registro[Monto],Registro[Mes],$B$2,Registro[Categoria],F12)</f>
        <v>500000</v>
      </c>
      <c r="I12" s="28"/>
      <c r="J12" s="23" t="str">
        <v>Seguro</v>
      </c>
      <c r="K12" s="24">
        <f>SUMIFS(Registro[Presupuesto],Registro[Mes],$B$2,Registro[Concepto],J12)</f>
        <v>250000</v>
      </c>
      <c r="L12" s="25">
        <f>SUMIFS(Registro[Monto],Registro[Mes],$B$2,Registro[Concepto],J12)</f>
        <v>250000</v>
      </c>
      <c r="M12" s="28"/>
      <c r="N12" s="23" t="str">
        <v>Viaje</v>
      </c>
      <c r="O12" s="24">
        <f>SUMIFS(Registro[Presupuesto],Registro[Mes],$B$2,Registro[Concepto],N12)</f>
        <v>320000</v>
      </c>
      <c r="P12" s="25">
        <f>SUMIFS(Registro[Monto],Registro[Mes],$B$2,Registro[Concepto],N12)</f>
        <v>350000</v>
      </c>
      <c r="Q12" s="28"/>
      <c r="R12" s="23"/>
      <c r="S12" s="24">
        <f>SUMIFS(Registro[Presupuesto],Registro[Mes],$B$2,Registro[Concepto],R12)</f>
        <v>0</v>
      </c>
      <c r="T12" s="25">
        <f>SUMIFS(Registro[Monto],Registro[Mes],$B$2,Registro[Concepto],R12)</f>
        <v>0</v>
      </c>
      <c r="U12" s="17"/>
      <c r="V12" s="17"/>
      <c r="W12" s="5">
        <v>46031</v>
      </c>
      <c r="X12" s="4" t="str">
        <f>TEXT(Registro[[#This Row],[Fecha]],"mmmm")</f>
        <v>enero</v>
      </c>
      <c r="Y12" s="4" t="s">
        <v>8</v>
      </c>
      <c r="Z12" s="4" t="s">
        <v>14</v>
      </c>
      <c r="AA12" s="4" t="s">
        <v>22</v>
      </c>
      <c r="AB12" s="8">
        <v>100000</v>
      </c>
      <c r="AC12" s="9">
        <v>110000</v>
      </c>
    </row>
    <row r="13" spans="1:29" x14ac:dyDescent="0.35">
      <c r="A13" s="17"/>
      <c r="B13" s="14"/>
      <c r="C13" s="16">
        <f>SUMIFS(Registro[Presupuesto],Registro[Mes],$B$2,Registro[Categoria],B13)</f>
        <v>0</v>
      </c>
      <c r="D13" s="15">
        <f>SUMIFS(Registro[Monto],Registro[Mes],$B$2,Registro[Categoria],B13)</f>
        <v>0</v>
      </c>
      <c r="E13" s="28"/>
      <c r="F13" s="14" t="str">
        <v>Deudas</v>
      </c>
      <c r="G13" s="16">
        <f>SUMIFS(Registro[Presupuesto],Registro[Mes],$B$2,Registro[Categoria],F13)</f>
        <v>388000</v>
      </c>
      <c r="H13" s="15">
        <f>SUMIFS(Registro[Monto],Registro[Mes],$B$2,Registro[Categoria],F13)</f>
        <v>388000</v>
      </c>
      <c r="I13" s="28"/>
      <c r="J13" s="23" t="str">
        <v>Recibo Luz</v>
      </c>
      <c r="K13" s="24">
        <f>SUMIFS(Registro[Presupuesto],Registro[Mes],$B$2,Registro[Concepto],J13)</f>
        <v>55000</v>
      </c>
      <c r="L13" s="25">
        <f>SUMIFS(Registro[Monto],Registro[Mes],$B$2,Registro[Concepto],J13)</f>
        <v>70000</v>
      </c>
      <c r="M13" s="28"/>
      <c r="N13" s="23"/>
      <c r="O13" s="24">
        <f>SUMIFS(Registro[Presupuesto],Registro[Mes],$B$2,Registro[Concepto],N13)</f>
        <v>0</v>
      </c>
      <c r="P13" s="25">
        <f>SUMIFS(Registro[Monto],Registro[Mes],$B$2,Registro[Concepto],N13)</f>
        <v>0</v>
      </c>
      <c r="Q13" s="28"/>
      <c r="R13" s="23"/>
      <c r="S13" s="24">
        <f>SUMIFS(Registro[Presupuesto],Registro[Mes],$B$2,Registro[Concepto],R13)</f>
        <v>0</v>
      </c>
      <c r="T13" s="25">
        <f>SUMIFS(Registro[Monto],Registro[Mes],$B$2,Registro[Concepto],R13)</f>
        <v>0</v>
      </c>
      <c r="U13" s="17"/>
      <c r="V13" s="17"/>
      <c r="W13" s="5">
        <v>46033</v>
      </c>
      <c r="X13" s="4" t="str">
        <f>TEXT(Registro[[#This Row],[Fecha]],"mmmm")</f>
        <v>enero</v>
      </c>
      <c r="Y13" s="4" t="s">
        <v>7</v>
      </c>
      <c r="Z13" s="4" t="s">
        <v>12</v>
      </c>
      <c r="AA13" s="4" t="s">
        <v>38</v>
      </c>
      <c r="AB13" s="8">
        <v>60000</v>
      </c>
      <c r="AC13" s="9">
        <v>50000</v>
      </c>
    </row>
    <row r="14" spans="1:29" x14ac:dyDescent="0.35">
      <c r="A14" s="17"/>
      <c r="B14" s="14"/>
      <c r="C14" s="16">
        <f>SUMIFS(Registro[Presupuesto],Registro[Mes],$B$2,Registro[Categoria],B14)</f>
        <v>0</v>
      </c>
      <c r="D14" s="15">
        <f>SUMIFS(Registro[Monto],Registro[Mes],$B$2,Registro[Categoria],B14)</f>
        <v>0</v>
      </c>
      <c r="E14" s="28"/>
      <c r="F14" s="14" t="str">
        <v>Gastos</v>
      </c>
      <c r="G14" s="16">
        <f>SUMIFS(Registro[Presupuesto],Registro[Mes],$B$2,Registro[Categoria],F14)</f>
        <v>470000</v>
      </c>
      <c r="H14" s="15">
        <f>SUMIFS(Registro[Monto],Registro[Mes],$B$2,Registro[Categoria],F14)</f>
        <v>550000</v>
      </c>
      <c r="I14" s="28"/>
      <c r="J14" s="23" t="str">
        <v>Recido del agua</v>
      </c>
      <c r="K14" s="24">
        <f>SUMIFS(Registro[Presupuesto],Registro[Mes],$B$2,Registro[Concepto],J14)</f>
        <v>100000</v>
      </c>
      <c r="L14" s="25">
        <f>SUMIFS(Registro[Monto],Registro[Mes],$B$2,Registro[Concepto],J14)</f>
        <v>110000</v>
      </c>
      <c r="M14" s="28"/>
      <c r="N14" s="23"/>
      <c r="O14" s="24">
        <f>SUMIFS(Registro[Presupuesto],Registro[Mes],$B$2,Registro[Concepto],N14)</f>
        <v>0</v>
      </c>
      <c r="P14" s="25">
        <f>SUMIFS(Registro[Monto],Registro[Mes],$B$2,Registro[Concepto],N14)</f>
        <v>0</v>
      </c>
      <c r="Q14" s="28"/>
      <c r="R14" s="23"/>
      <c r="S14" s="24">
        <f>SUMIFS(Registro[Presupuesto],Registro[Mes],$B$2,Registro[Concepto],R14)</f>
        <v>0</v>
      </c>
      <c r="T14" s="25">
        <f>SUMIFS(Registro[Monto],Registro[Mes],$B$2,Registro[Concepto],R14)</f>
        <v>0</v>
      </c>
      <c r="U14" s="17"/>
      <c r="V14" s="17"/>
      <c r="W14" s="5">
        <v>46035</v>
      </c>
      <c r="X14" s="4" t="str">
        <f>TEXT(Registro[[#This Row],[Fecha]],"mmmm")</f>
        <v>enero</v>
      </c>
      <c r="Y14" s="4" t="s">
        <v>8</v>
      </c>
      <c r="Z14" s="4" t="s">
        <v>14</v>
      </c>
      <c r="AA14" s="4" t="s">
        <v>39</v>
      </c>
      <c r="AB14" s="8">
        <v>140000</v>
      </c>
      <c r="AC14" s="9">
        <v>138000</v>
      </c>
    </row>
    <row r="15" spans="1:29" x14ac:dyDescent="0.35">
      <c r="A15" s="17"/>
      <c r="B15" s="14"/>
      <c r="C15" s="16">
        <f>SUMIFS(Registro[Presupuesto],Registro[Mes],$B$2,Registro[Categoria],B15)</f>
        <v>0</v>
      </c>
      <c r="D15" s="15">
        <f>SUMIFS(Registro[Monto],Registro[Mes],$B$2,Registro[Categoria],B15)</f>
        <v>0</v>
      </c>
      <c r="E15" s="28"/>
      <c r="F15" s="14"/>
      <c r="G15" s="16">
        <f>SUMIFS(Registro[Presupuesto],Registro[Mes],$B$2,Registro[Categoria],F15)</f>
        <v>0</v>
      </c>
      <c r="H15" s="15">
        <f>SUMIFS(Registro[Monto],Registro[Mes],$B$2,Registro[Categoria],F15)</f>
        <v>0</v>
      </c>
      <c r="I15" s="28"/>
      <c r="J15" s="23" t="str">
        <v>Internet</v>
      </c>
      <c r="K15" s="24">
        <f>SUMIFS(Registro[Presupuesto],Registro[Mes],$B$2,Registro[Concepto],J15)</f>
        <v>140000</v>
      </c>
      <c r="L15" s="25">
        <f>SUMIFS(Registro[Monto],Registro[Mes],$B$2,Registro[Concepto],J15)</f>
        <v>138000</v>
      </c>
      <c r="M15" s="28"/>
      <c r="N15" s="26" t="s">
        <v>57</v>
      </c>
      <c r="O15" s="27">
        <f>SUM(O11:O14)</f>
        <v>470000</v>
      </c>
      <c r="P15" s="27">
        <f>SUM(P11:P14)</f>
        <v>550000</v>
      </c>
      <c r="Q15" s="28"/>
      <c r="R15" s="23"/>
      <c r="S15" s="24">
        <f>SUMIFS(Registro[Presupuesto],Registro[Mes],$B$2,Registro[Concepto],R15)</f>
        <v>0</v>
      </c>
      <c r="T15" s="25">
        <f>SUMIFS(Registro[Monto],Registro[Mes],$B$2,Registro[Concepto],R15)</f>
        <v>0</v>
      </c>
      <c r="U15" s="17"/>
      <c r="V15" s="17"/>
      <c r="W15" s="5">
        <v>46037</v>
      </c>
      <c r="X15" s="4" t="str">
        <f>TEXT(Registro[[#This Row],[Fecha]],"mmmm")</f>
        <v>enero</v>
      </c>
      <c r="Y15" s="4" t="s">
        <v>8</v>
      </c>
      <c r="Z15" s="4" t="s">
        <v>17</v>
      </c>
      <c r="AA15" s="4" t="s">
        <v>49</v>
      </c>
      <c r="AB15" s="8">
        <v>500000</v>
      </c>
      <c r="AC15" s="9">
        <v>500000</v>
      </c>
    </row>
    <row r="16" spans="1:29" ht="15" thickBot="1" x14ac:dyDescent="0.4">
      <c r="A16" s="17"/>
      <c r="B16" s="30" t="s">
        <v>57</v>
      </c>
      <c r="C16" s="31">
        <f>SUM(C11:C15)</f>
        <v>6630000</v>
      </c>
      <c r="D16" s="32">
        <f>SUM(D11:D15)</f>
        <v>6640000</v>
      </c>
      <c r="E16" s="28"/>
      <c r="F16" s="30" t="s">
        <v>57</v>
      </c>
      <c r="G16" s="31">
        <f>SUM(G11:G15)</f>
        <v>3559000</v>
      </c>
      <c r="H16" s="32">
        <f>SUM(H11:H15)</f>
        <v>3662000</v>
      </c>
      <c r="I16" s="28"/>
      <c r="J16" s="23" t="str">
        <v>Youtube</v>
      </c>
      <c r="K16" s="24">
        <f>SUMIFS(Registro[Presupuesto],Registro[Mes],$B$2,Registro[Concepto],J16)</f>
        <v>29000</v>
      </c>
      <c r="L16" s="25">
        <f>SUMIFS(Registro[Monto],Registro[Mes],$B$2,Registro[Concepto],J16)</f>
        <v>29000</v>
      </c>
      <c r="M16" s="28"/>
      <c r="N16" s="29" t="s">
        <v>17</v>
      </c>
      <c r="O16" s="17"/>
      <c r="P16" s="17"/>
      <c r="Q16" s="28"/>
      <c r="R16" s="26" t="s">
        <v>57</v>
      </c>
      <c r="S16" s="27">
        <f>SUM(S11:S15)</f>
        <v>388000</v>
      </c>
      <c r="T16" s="27">
        <f>SUM(T11:T15)</f>
        <v>388000</v>
      </c>
      <c r="U16" s="17"/>
      <c r="V16" s="17"/>
      <c r="W16" s="5">
        <v>46039</v>
      </c>
      <c r="X16" s="4" t="str">
        <f>TEXT(Registro[[#This Row],[Fecha]],"mmmm")</f>
        <v>enero</v>
      </c>
      <c r="Y16" s="4" t="s">
        <v>8</v>
      </c>
      <c r="Z16" s="4" t="s">
        <v>14</v>
      </c>
      <c r="AA16" s="4" t="s">
        <v>41</v>
      </c>
      <c r="AB16" s="8">
        <v>29000</v>
      </c>
      <c r="AC16" s="9">
        <v>29000</v>
      </c>
    </row>
    <row r="17" spans="1:29" x14ac:dyDescent="0.35">
      <c r="A17" s="17"/>
      <c r="B17" s="17"/>
      <c r="C17" s="17"/>
      <c r="D17" s="17"/>
      <c r="F17" s="17"/>
      <c r="G17" s="17"/>
      <c r="H17" s="17"/>
      <c r="I17" s="28"/>
      <c r="J17" s="23" t="str">
        <v>Disney</v>
      </c>
      <c r="K17" s="24">
        <f>SUMIFS(Registro[Presupuesto],Registro[Mes],$B$2,Registro[Concepto],J17)</f>
        <v>27000</v>
      </c>
      <c r="L17" s="25">
        <f>SUMIFS(Registro[Monto],Registro[Mes],$B$2,Registro[Concepto],J17)</f>
        <v>27000</v>
      </c>
      <c r="M17" s="28"/>
      <c r="N17" s="11" t="s">
        <v>4</v>
      </c>
      <c r="O17" s="12" t="s">
        <v>56</v>
      </c>
      <c r="P17" s="13" t="s">
        <v>6</v>
      </c>
      <c r="Q17" s="28"/>
      <c r="R17" s="17"/>
      <c r="S17" s="17"/>
      <c r="T17" s="17"/>
      <c r="U17" s="17"/>
      <c r="V17" s="17"/>
      <c r="W17" s="5">
        <v>46041</v>
      </c>
      <c r="X17" s="4" t="str">
        <f>TEXT(Registro[[#This Row],[Fecha]],"mmmm")</f>
        <v>enero</v>
      </c>
      <c r="Y17" s="4" t="s">
        <v>8</v>
      </c>
      <c r="Z17" s="4" t="s">
        <v>14</v>
      </c>
      <c r="AA17" s="4" t="s">
        <v>42</v>
      </c>
      <c r="AB17" s="8">
        <v>27000</v>
      </c>
      <c r="AC17" s="9">
        <v>27000</v>
      </c>
    </row>
    <row r="18" spans="1:29" x14ac:dyDescent="0.35">
      <c r="A18" s="17"/>
      <c r="B18" s="17"/>
      <c r="C18" s="17"/>
      <c r="D18" s="17"/>
      <c r="F18" s="17"/>
      <c r="G18" s="17"/>
      <c r="H18" s="17"/>
      <c r="I18" s="28"/>
      <c r="J18" s="23"/>
      <c r="K18" s="24">
        <f>SUMIFS(Registro[Presupuesto],Registro[Mes],$B$2,Registro[Concepto],J18)</f>
        <v>0</v>
      </c>
      <c r="L18" s="25">
        <f>SUMIFS(Registro[Monto],Registro[Mes],$B$2,Registro[Concepto],J18)</f>
        <v>0</v>
      </c>
      <c r="M18" s="28"/>
      <c r="N18" s="23" t="str" cm="1">
        <f t="array" ref="N18">_xlfn.UNIQUE(_xlfn._xlws.FILTER(Registro[Concepto],(Registro[Mes]=$B$2)*(Registro[Categoria]=N16)))</f>
        <v>Casa</v>
      </c>
      <c r="O18" s="24">
        <f>SUMIFS(Registro[Presupuesto],Registro[Mes],$B$2,Registro[Concepto],N18)</f>
        <v>500000</v>
      </c>
      <c r="P18" s="25">
        <f>SUMIFS(Registro[Monto],Registro[Mes],$B$2,Registro[Concepto],N18)</f>
        <v>500000</v>
      </c>
      <c r="Q18" s="28"/>
      <c r="U18" s="17"/>
      <c r="V18" s="17"/>
      <c r="W18" s="5">
        <v>46043</v>
      </c>
      <c r="X18" s="4" t="str">
        <f>TEXT(Registro[[#This Row],[Fecha]],"mmmm")</f>
        <v>enero</v>
      </c>
      <c r="Y18" s="4" t="s">
        <v>7</v>
      </c>
      <c r="Z18" s="4" t="s">
        <v>12</v>
      </c>
      <c r="AA18" s="4" t="s">
        <v>43</v>
      </c>
      <c r="AB18" s="8">
        <v>150000</v>
      </c>
      <c r="AC18" s="9">
        <v>200000</v>
      </c>
    </row>
    <row r="19" spans="1:29" x14ac:dyDescent="0.35">
      <c r="A19" s="17"/>
      <c r="B19" s="17"/>
      <c r="C19" s="17"/>
      <c r="D19" s="17"/>
      <c r="F19" s="17"/>
      <c r="G19" s="17"/>
      <c r="H19" s="17"/>
      <c r="I19" s="28"/>
      <c r="J19" s="23"/>
      <c r="K19" s="24">
        <f>SUMIFS(Registro[Presupuesto],Registro[Mes],$B$2,Registro[Concepto],J19)</f>
        <v>0</v>
      </c>
      <c r="L19" s="25">
        <f>SUMIFS(Registro[Monto],Registro[Mes],$B$2,Registro[Concepto],J19)</f>
        <v>0</v>
      </c>
      <c r="M19" s="28"/>
      <c r="N19" s="23"/>
      <c r="O19" s="24">
        <f>SUMIFS(Registro[Presupuesto],Registro[Mes],$B$2,Registro[Concepto],N19)</f>
        <v>0</v>
      </c>
      <c r="P19" s="25">
        <f>SUMIFS(Registro[Monto],Registro[Mes],$B$2,Registro[Concepto],N19)</f>
        <v>0</v>
      </c>
      <c r="Q19" s="28"/>
      <c r="U19" s="17"/>
      <c r="V19" s="17"/>
      <c r="W19" s="5">
        <v>46045</v>
      </c>
      <c r="X19" s="4" t="str">
        <f>TEXT(Registro[[#This Row],[Fecha]],"mmmm")</f>
        <v>enero</v>
      </c>
      <c r="Y19" s="4" t="s">
        <v>7</v>
      </c>
      <c r="Z19" s="4" t="s">
        <v>12</v>
      </c>
      <c r="AA19" s="4" t="s">
        <v>44</v>
      </c>
      <c r="AB19" s="8">
        <v>120000</v>
      </c>
      <c r="AC19" s="9">
        <v>120000</v>
      </c>
    </row>
    <row r="20" spans="1:29" x14ac:dyDescent="0.35">
      <c r="A20" s="17"/>
      <c r="B20" s="17"/>
      <c r="C20" s="17"/>
      <c r="D20" s="17"/>
      <c r="F20" s="17"/>
      <c r="G20" s="17"/>
      <c r="H20" s="17"/>
      <c r="I20" s="28"/>
      <c r="J20" s="23"/>
      <c r="K20" s="24">
        <f>SUMIFS(Registro[Presupuesto],Registro[Mes],$B$2,Registro[Concepto],J20)</f>
        <v>0</v>
      </c>
      <c r="L20" s="25">
        <f>SUMIFS(Registro[Monto],Registro[Mes],$B$2,Registro[Concepto],J20)</f>
        <v>0</v>
      </c>
      <c r="M20" s="28"/>
      <c r="N20" s="23"/>
      <c r="O20" s="24">
        <f>SUMIFS(Registro[Presupuesto],Registro[Mes],$B$2,Registro[Concepto],N20)</f>
        <v>0</v>
      </c>
      <c r="P20" s="25">
        <f>SUMIFS(Registro[Monto],Registro[Mes],$B$2,Registro[Concepto],N20)</f>
        <v>0</v>
      </c>
      <c r="Q20" s="28"/>
      <c r="U20" s="17"/>
      <c r="V20" s="17"/>
      <c r="W20" s="5">
        <v>46047</v>
      </c>
      <c r="X20" s="4" t="str">
        <f>TEXT(Registro[[#This Row],[Fecha]],"mmmm")</f>
        <v>enero</v>
      </c>
      <c r="Y20" s="4" t="s">
        <v>7</v>
      </c>
      <c r="Z20" s="4" t="s">
        <v>12</v>
      </c>
      <c r="AA20" s="4" t="s">
        <v>45</v>
      </c>
      <c r="AB20" s="8">
        <v>300000</v>
      </c>
      <c r="AC20" s="9">
        <v>270000</v>
      </c>
    </row>
    <row r="21" spans="1:29" x14ac:dyDescent="0.35">
      <c r="A21" s="17"/>
      <c r="B21" s="17"/>
      <c r="C21" s="17"/>
      <c r="D21" s="17"/>
      <c r="F21" s="17"/>
      <c r="G21" s="17"/>
      <c r="H21" s="17"/>
      <c r="I21" s="28"/>
      <c r="J21" s="23"/>
      <c r="K21" s="24">
        <f>SUMIFS(Registro[Presupuesto],Registro[Mes],$B$2,Registro[Concepto],J21)</f>
        <v>0</v>
      </c>
      <c r="L21" s="25">
        <f>SUMIFS(Registro[Monto],Registro[Mes],$B$2,Registro[Concepto],J21)</f>
        <v>0</v>
      </c>
      <c r="M21" s="28"/>
      <c r="N21" s="23"/>
      <c r="O21" s="24">
        <f>SUMIFS(Registro[Presupuesto],Registro[Mes],$B$2,Registro[Concepto],N21)</f>
        <v>0</v>
      </c>
      <c r="P21" s="25">
        <f>SUMIFS(Registro[Monto],Registro[Mes],$B$2,Registro[Concepto],N21)</f>
        <v>0</v>
      </c>
      <c r="Q21" s="28"/>
      <c r="U21" s="17"/>
      <c r="V21" s="17"/>
      <c r="W21" s="5">
        <v>46049</v>
      </c>
      <c r="X21" s="4" t="str">
        <f>TEXT(Registro[[#This Row],[Fecha]],"mmmm")</f>
        <v>enero</v>
      </c>
      <c r="Y21" s="4" t="s">
        <v>8</v>
      </c>
      <c r="Z21" s="4" t="s">
        <v>16</v>
      </c>
      <c r="AA21" s="4" t="s">
        <v>46</v>
      </c>
      <c r="AB21" s="8">
        <v>388000</v>
      </c>
      <c r="AC21" s="9">
        <v>388000</v>
      </c>
    </row>
    <row r="22" spans="1:29" x14ac:dyDescent="0.35">
      <c r="A22" s="17"/>
      <c r="B22" s="17"/>
      <c r="C22" s="17"/>
      <c r="D22" s="17"/>
      <c r="F22" s="17"/>
      <c r="G22" s="17"/>
      <c r="H22" s="17"/>
      <c r="I22" s="28"/>
      <c r="J22" s="23"/>
      <c r="K22" s="24">
        <f>SUMIFS(Registro[Presupuesto],Registro[Mes],$B$2,Registro[Concepto],J22)</f>
        <v>0</v>
      </c>
      <c r="L22" s="25">
        <f>SUMIFS(Registro[Monto],Registro[Mes],$B$2,Registro[Concepto],J22)</f>
        <v>0</v>
      </c>
      <c r="M22" s="28"/>
      <c r="N22" s="23"/>
      <c r="O22" s="24">
        <f>SUMIFS(Registro[Presupuesto],Registro[Mes],$B$2,Registro[Concepto],N22)</f>
        <v>0</v>
      </c>
      <c r="P22" s="25">
        <f>SUMIFS(Registro[Monto],Registro[Mes],$B$2,Registro[Concepto],N22)</f>
        <v>0</v>
      </c>
      <c r="Q22" s="28"/>
      <c r="U22" s="17"/>
      <c r="V22" s="17"/>
      <c r="W22" s="5">
        <v>46051</v>
      </c>
      <c r="X22" s="4" t="str">
        <f>TEXT(Registro[[#This Row],[Fecha]],"mmmm")</f>
        <v>enero</v>
      </c>
      <c r="Y22" s="4" t="s">
        <v>8</v>
      </c>
      <c r="Z22" s="4" t="s">
        <v>15</v>
      </c>
      <c r="AA22" s="4" t="s">
        <v>47</v>
      </c>
      <c r="AB22" s="8">
        <v>150000</v>
      </c>
      <c r="AC22" s="9">
        <v>200000</v>
      </c>
    </row>
    <row r="23" spans="1:29" x14ac:dyDescent="0.35">
      <c r="A23" s="17"/>
      <c r="B23" s="17"/>
      <c r="C23" s="17"/>
      <c r="D23" s="17"/>
      <c r="F23" s="17"/>
      <c r="G23" s="17"/>
      <c r="H23" s="17"/>
      <c r="I23" s="28"/>
      <c r="J23" s="26" t="s">
        <v>57</v>
      </c>
      <c r="K23" s="27">
        <f>SUM(K11:K22)</f>
        <v>2201000</v>
      </c>
      <c r="L23" s="27">
        <f>SUM(L11:L22)</f>
        <v>2224000</v>
      </c>
      <c r="M23" s="28"/>
      <c r="N23" s="26" t="s">
        <v>57</v>
      </c>
      <c r="O23" s="27">
        <f>SUM(O18:O22)</f>
        <v>500000</v>
      </c>
      <c r="P23" s="27">
        <f>SUM(P18:P22)</f>
        <v>500000</v>
      </c>
      <c r="Q23" s="28"/>
      <c r="U23" s="17"/>
      <c r="V23" s="17"/>
      <c r="W23" s="5">
        <v>46053</v>
      </c>
      <c r="X23" s="4" t="str">
        <f>TEXT(Registro[[#This Row],[Fecha]],"mmmm")</f>
        <v>enero</v>
      </c>
      <c r="Y23" s="4" t="s">
        <v>8</v>
      </c>
      <c r="Z23" s="4" t="s">
        <v>15</v>
      </c>
      <c r="AA23" s="4" t="s">
        <v>48</v>
      </c>
      <c r="AB23" s="8">
        <v>320000</v>
      </c>
      <c r="AC23" s="9">
        <v>350000</v>
      </c>
    </row>
    <row r="24" spans="1:29" x14ac:dyDescent="0.35">
      <c r="A24" s="17"/>
      <c r="B24" s="17"/>
      <c r="C24" s="17"/>
      <c r="D24" s="17"/>
      <c r="F24" s="17"/>
      <c r="G24" s="17"/>
      <c r="H24" s="17"/>
      <c r="I24" s="17"/>
      <c r="J24" s="17"/>
      <c r="K24" s="17"/>
      <c r="L24" s="17"/>
      <c r="M24" s="17"/>
      <c r="Q24" s="17"/>
      <c r="U24" s="17"/>
      <c r="V24" s="17"/>
      <c r="W24" s="5">
        <v>46055</v>
      </c>
      <c r="X24" s="4" t="str">
        <f>TEXT(Registro[[#This Row],[Fecha]],"mmmm")</f>
        <v>febrero</v>
      </c>
      <c r="Y24" s="4" t="s">
        <v>8</v>
      </c>
      <c r="Z24" s="4" t="s">
        <v>17</v>
      </c>
      <c r="AA24" s="4" t="s">
        <v>49</v>
      </c>
      <c r="AB24" s="8">
        <v>1200000</v>
      </c>
      <c r="AC24" s="9">
        <v>1200000</v>
      </c>
    </row>
    <row r="25" spans="1:29" x14ac:dyDescent="0.35">
      <c r="A25" s="17"/>
      <c r="B25" s="17"/>
      <c r="C25" s="17"/>
      <c r="D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U25" s="17"/>
      <c r="V25" s="17"/>
      <c r="W25" s="5">
        <v>46057</v>
      </c>
      <c r="X25" s="4" t="str">
        <f>TEXT(Registro[[#This Row],[Fecha]],"mmmm")</f>
        <v>febrero</v>
      </c>
      <c r="Y25" s="4" t="s">
        <v>7</v>
      </c>
      <c r="Z25" s="4" t="s">
        <v>13</v>
      </c>
      <c r="AA25" s="4" t="s">
        <v>50</v>
      </c>
      <c r="AB25" s="8">
        <v>2000000</v>
      </c>
      <c r="AC25" s="9">
        <v>2000000</v>
      </c>
    </row>
    <row r="26" spans="1:29" x14ac:dyDescent="0.35">
      <c r="A26" s="17"/>
      <c r="B26" s="17"/>
      <c r="C26" s="17"/>
      <c r="D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5">
        <v>46059</v>
      </c>
      <c r="X26" s="4" t="str">
        <f>TEXT(Registro[[#This Row],[Fecha]],"mmmm")</f>
        <v>febrero</v>
      </c>
      <c r="Y26" s="4" t="s">
        <v>7</v>
      </c>
      <c r="Z26" s="4" t="s">
        <v>11</v>
      </c>
      <c r="AA26" s="4" t="s">
        <v>18</v>
      </c>
      <c r="AB26" s="8">
        <v>6000000</v>
      </c>
      <c r="AC26" s="9">
        <v>6000000</v>
      </c>
    </row>
    <row r="27" spans="1:29" x14ac:dyDescent="0.35">
      <c r="A27" s="17"/>
      <c r="B27" s="17"/>
      <c r="C27" s="17"/>
      <c r="D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5">
        <v>46061</v>
      </c>
      <c r="X27" s="4" t="str">
        <f>TEXT(Registro[[#This Row],[Fecha]],"mmmm")</f>
        <v>febrero</v>
      </c>
      <c r="Y27" s="4" t="s">
        <v>8</v>
      </c>
      <c r="Z27" s="4" t="s">
        <v>14</v>
      </c>
      <c r="AA27" s="4" t="s">
        <v>19</v>
      </c>
      <c r="AB27" s="8">
        <v>1600000</v>
      </c>
      <c r="AC27" s="9">
        <v>1600000</v>
      </c>
    </row>
    <row r="28" spans="1:29" x14ac:dyDescent="0.35">
      <c r="A28" s="17"/>
      <c r="B28" s="17"/>
      <c r="C28" s="17"/>
      <c r="D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5">
        <v>46063</v>
      </c>
      <c r="X28" s="4" t="str">
        <f>TEXT(Registro[[#This Row],[Fecha]],"mmmm")</f>
        <v>febrero</v>
      </c>
      <c r="Y28" s="4" t="s">
        <v>8</v>
      </c>
      <c r="Z28" s="4" t="s">
        <v>14</v>
      </c>
      <c r="AA28" s="4" t="s">
        <v>20</v>
      </c>
      <c r="AB28" s="8">
        <v>250000</v>
      </c>
      <c r="AC28" s="9">
        <v>250000</v>
      </c>
    </row>
    <row r="29" spans="1:29" x14ac:dyDescent="0.35">
      <c r="A29" s="17"/>
      <c r="B29" s="17"/>
      <c r="C29" s="17"/>
      <c r="D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5">
        <v>46065</v>
      </c>
      <c r="X29" s="4" t="str">
        <f>TEXT(Registro[[#This Row],[Fecha]],"mmmm")</f>
        <v>febrero</v>
      </c>
      <c r="Y29" s="4" t="s">
        <v>8</v>
      </c>
      <c r="Z29" s="4" t="s">
        <v>14</v>
      </c>
      <c r="AA29" s="4" t="s">
        <v>21</v>
      </c>
      <c r="AB29" s="8">
        <v>55000</v>
      </c>
      <c r="AC29" s="9">
        <v>70000</v>
      </c>
    </row>
    <row r="30" spans="1:29" x14ac:dyDescent="0.35">
      <c r="A30" s="17"/>
      <c r="B30" s="17"/>
      <c r="C30" s="17"/>
      <c r="D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5">
        <v>46067</v>
      </c>
      <c r="X30" s="4" t="str">
        <f>TEXT(Registro[[#This Row],[Fecha]],"mmmm")</f>
        <v>febrero</v>
      </c>
      <c r="Y30" s="4" t="s">
        <v>8</v>
      </c>
      <c r="Z30" s="4" t="s">
        <v>14</v>
      </c>
      <c r="AA30" s="4" t="s">
        <v>22</v>
      </c>
      <c r="AB30" s="8">
        <v>100000</v>
      </c>
      <c r="AC30" s="9">
        <v>110000</v>
      </c>
    </row>
    <row r="31" spans="1:29" x14ac:dyDescent="0.35">
      <c r="A31" s="17"/>
      <c r="B31" s="17"/>
      <c r="C31" s="17"/>
      <c r="D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5">
        <v>46069</v>
      </c>
      <c r="X31" s="4" t="str">
        <f>TEXT(Registro[[#This Row],[Fecha]],"mmmm")</f>
        <v>febrero</v>
      </c>
      <c r="Y31" s="4" t="s">
        <v>7</v>
      </c>
      <c r="Z31" s="4" t="s">
        <v>12</v>
      </c>
      <c r="AA31" s="4" t="s">
        <v>38</v>
      </c>
      <c r="AB31" s="8">
        <v>60000</v>
      </c>
      <c r="AC31" s="9">
        <v>50000</v>
      </c>
    </row>
    <row r="32" spans="1:29" x14ac:dyDescent="0.35">
      <c r="A32" s="17"/>
      <c r="B32" s="17"/>
      <c r="C32" s="17"/>
      <c r="D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5">
        <v>46071</v>
      </c>
      <c r="X32" s="4" t="str">
        <f>TEXT(Registro[[#This Row],[Fecha]],"mmmm")</f>
        <v>febrero</v>
      </c>
      <c r="Y32" s="4" t="s">
        <v>8</v>
      </c>
      <c r="Z32" s="4" t="s">
        <v>14</v>
      </c>
      <c r="AA32" s="4" t="s">
        <v>39</v>
      </c>
      <c r="AB32" s="8">
        <v>140000</v>
      </c>
      <c r="AC32" s="9">
        <v>138000</v>
      </c>
    </row>
    <row r="33" spans="1:29" x14ac:dyDescent="0.35">
      <c r="A33" s="17"/>
      <c r="B33" s="17"/>
      <c r="C33" s="17"/>
      <c r="D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5">
        <v>46073</v>
      </c>
      <c r="X33" s="4" t="str">
        <f>TEXT(Registro[[#This Row],[Fecha]],"mmmm")</f>
        <v>febrero</v>
      </c>
      <c r="Y33" s="4" t="s">
        <v>8</v>
      </c>
      <c r="Z33" s="4" t="s">
        <v>14</v>
      </c>
      <c r="AA33" s="4" t="s">
        <v>40</v>
      </c>
      <c r="AB33" s="8">
        <v>22000</v>
      </c>
      <c r="AC33" s="9">
        <v>22000</v>
      </c>
    </row>
    <row r="34" spans="1:29" x14ac:dyDescent="0.35">
      <c r="A34" s="17"/>
      <c r="B34" s="17"/>
      <c r="C34" s="17"/>
      <c r="D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5">
        <v>46075</v>
      </c>
      <c r="X34" s="4" t="str">
        <f>TEXT(Registro[[#This Row],[Fecha]],"mmmm")</f>
        <v>febrero</v>
      </c>
      <c r="Y34" s="4" t="s">
        <v>8</v>
      </c>
      <c r="Z34" s="4" t="s">
        <v>14</v>
      </c>
      <c r="AA34" s="4" t="s">
        <v>41</v>
      </c>
      <c r="AB34" s="8">
        <v>29000</v>
      </c>
      <c r="AC34" s="9">
        <v>29000</v>
      </c>
    </row>
    <row r="35" spans="1:29" x14ac:dyDescent="0.35">
      <c r="A35" s="17"/>
      <c r="B35" s="17"/>
      <c r="C35" s="17"/>
      <c r="D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5">
        <v>46077</v>
      </c>
      <c r="X35" s="4" t="str">
        <f>TEXT(Registro[[#This Row],[Fecha]],"mmmm")</f>
        <v>febrero</v>
      </c>
      <c r="Y35" s="4" t="s">
        <v>8</v>
      </c>
      <c r="Z35" s="4" t="s">
        <v>14</v>
      </c>
      <c r="AA35" s="4" t="s">
        <v>42</v>
      </c>
      <c r="AB35" s="8">
        <v>27000</v>
      </c>
      <c r="AC35" s="9">
        <v>27000</v>
      </c>
    </row>
    <row r="36" spans="1:29" x14ac:dyDescent="0.35">
      <c r="A36" s="17"/>
      <c r="B36" s="17"/>
      <c r="C36" s="17"/>
      <c r="D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5">
        <v>46079</v>
      </c>
      <c r="X36" s="6" t="str">
        <f>TEXT(Registro[[#This Row],[Fecha]],"mmmm")</f>
        <v>febrero</v>
      </c>
      <c r="Y36" s="4" t="s">
        <v>7</v>
      </c>
      <c r="Z36" s="4" t="s">
        <v>12</v>
      </c>
      <c r="AA36" s="4" t="s">
        <v>43</v>
      </c>
      <c r="AB36" s="8">
        <v>150000</v>
      </c>
      <c r="AC36" s="9">
        <v>200000</v>
      </c>
    </row>
    <row r="37" spans="1:29" x14ac:dyDescent="0.35">
      <c r="A37" s="17"/>
      <c r="B37" s="17"/>
      <c r="C37" s="17"/>
      <c r="D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5">
        <v>46081</v>
      </c>
      <c r="X37" s="6" t="str">
        <f>TEXT(Registro[[#This Row],[Fecha]],"mmmm")</f>
        <v>febrero</v>
      </c>
      <c r="Y37" s="4" t="s">
        <v>7</v>
      </c>
      <c r="Z37" s="4" t="s">
        <v>12</v>
      </c>
      <c r="AA37" s="4" t="s">
        <v>44</v>
      </c>
      <c r="AB37" s="8">
        <v>120000</v>
      </c>
      <c r="AC37" s="9">
        <v>120000</v>
      </c>
    </row>
    <row r="38" spans="1:29" x14ac:dyDescent="0.35">
      <c r="A38" s="17"/>
      <c r="B38" s="17"/>
      <c r="C38" s="17"/>
      <c r="D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5">
        <v>46083</v>
      </c>
      <c r="X38" s="6" t="str">
        <f>TEXT(Registro[[#This Row],[Fecha]],"mmmm")</f>
        <v>marzo</v>
      </c>
      <c r="Y38" s="4" t="s">
        <v>7</v>
      </c>
      <c r="Z38" s="4" t="s">
        <v>12</v>
      </c>
      <c r="AA38" s="4" t="s">
        <v>45</v>
      </c>
      <c r="AB38" s="8">
        <v>300000</v>
      </c>
      <c r="AC38" s="9">
        <v>270000</v>
      </c>
    </row>
    <row r="39" spans="1:29" x14ac:dyDescent="0.35">
      <c r="A39" s="17"/>
      <c r="B39" s="17"/>
      <c r="C39" s="17"/>
      <c r="D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5">
        <v>46085</v>
      </c>
      <c r="X39" s="6" t="str">
        <f>TEXT(Registro[[#This Row],[Fecha]],"mmmm")</f>
        <v>marzo</v>
      </c>
      <c r="Y39" s="4" t="s">
        <v>8</v>
      </c>
      <c r="Z39" s="4" t="s">
        <v>16</v>
      </c>
      <c r="AA39" s="4" t="s">
        <v>46</v>
      </c>
      <c r="AB39" s="8">
        <v>388000</v>
      </c>
      <c r="AC39" s="9">
        <v>388000</v>
      </c>
    </row>
    <row r="40" spans="1:29" x14ac:dyDescent="0.35">
      <c r="A40" s="17"/>
      <c r="B40" s="17"/>
      <c r="C40" s="17"/>
      <c r="D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5">
        <v>46087</v>
      </c>
      <c r="X40" s="6" t="str">
        <f>TEXT(Registro[[#This Row],[Fecha]],"mmmm")</f>
        <v>marzo</v>
      </c>
      <c r="Y40" s="4" t="s">
        <v>8</v>
      </c>
      <c r="Z40" s="4" t="s">
        <v>15</v>
      </c>
      <c r="AA40" s="4" t="s">
        <v>47</v>
      </c>
      <c r="AB40" s="8">
        <v>150000</v>
      </c>
      <c r="AC40" s="9">
        <v>200000</v>
      </c>
    </row>
    <row r="41" spans="1:29" x14ac:dyDescent="0.35">
      <c r="A41" s="17"/>
      <c r="B41" s="17"/>
      <c r="C41" s="17"/>
      <c r="D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5">
        <v>46089</v>
      </c>
      <c r="X41" s="6" t="str">
        <f>TEXT(Registro[[#This Row],[Fecha]],"mmmm")</f>
        <v>marzo</v>
      </c>
      <c r="Y41" s="4" t="s">
        <v>8</v>
      </c>
      <c r="Z41" s="4" t="s">
        <v>15</v>
      </c>
      <c r="AA41" s="4" t="s">
        <v>48</v>
      </c>
      <c r="AB41" s="8">
        <v>320000</v>
      </c>
      <c r="AC41" s="9">
        <v>350000</v>
      </c>
    </row>
    <row r="42" spans="1:29" x14ac:dyDescent="0.35">
      <c r="A42" s="17"/>
      <c r="B42" s="17"/>
      <c r="C42" s="17"/>
      <c r="D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5">
        <v>46091</v>
      </c>
      <c r="X42" s="6" t="str">
        <f>TEXT(Registro[[#This Row],[Fecha]],"mmmm")</f>
        <v>marzo</v>
      </c>
      <c r="Y42" s="4" t="s">
        <v>8</v>
      </c>
      <c r="Z42" s="4" t="s">
        <v>17</v>
      </c>
      <c r="AA42" s="4" t="s">
        <v>49</v>
      </c>
      <c r="AB42" s="8">
        <v>1200000</v>
      </c>
      <c r="AC42" s="9">
        <v>1200000</v>
      </c>
    </row>
    <row r="43" spans="1:29" x14ac:dyDescent="0.35">
      <c r="A43" s="17"/>
      <c r="B43" s="17"/>
      <c r="C43" s="17"/>
      <c r="D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5">
        <v>46093</v>
      </c>
      <c r="X43" s="6" t="str">
        <f>TEXT(Registro[[#This Row],[Fecha]],"mmmm")</f>
        <v>marzo</v>
      </c>
      <c r="Y43" s="4" t="s">
        <v>7</v>
      </c>
      <c r="Z43" s="4" t="s">
        <v>13</v>
      </c>
      <c r="AA43" s="4" t="s">
        <v>50</v>
      </c>
      <c r="AB43" s="8">
        <v>2000000</v>
      </c>
      <c r="AC43" s="9">
        <v>2000000</v>
      </c>
    </row>
    <row r="44" spans="1:29" x14ac:dyDescent="0.35">
      <c r="A44" s="17"/>
      <c r="B44" s="17"/>
      <c r="C44" s="17"/>
      <c r="D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</row>
    <row r="45" spans="1:29" x14ac:dyDescent="0.35">
      <c r="A45" s="17"/>
      <c r="B45" s="17"/>
      <c r="C45" s="17"/>
      <c r="D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</row>
    <row r="46" spans="1:29" x14ac:dyDescent="0.35">
      <c r="A46" s="17"/>
      <c r="B46" s="17"/>
      <c r="C46" s="17"/>
      <c r="D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</row>
    <row r="47" spans="1:29" x14ac:dyDescent="0.35">
      <c r="A47" s="17"/>
      <c r="B47" s="17"/>
      <c r="C47" s="17"/>
      <c r="D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</row>
    <row r="48" spans="1:29" x14ac:dyDescent="0.35">
      <c r="A48" s="17"/>
      <c r="B48" s="17"/>
      <c r="C48" s="17"/>
      <c r="D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</row>
    <row r="49" spans="1:29" x14ac:dyDescent="0.35">
      <c r="A49" s="17"/>
      <c r="B49" s="17"/>
      <c r="C49" s="17"/>
      <c r="D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</row>
    <row r="50" spans="1:29" x14ac:dyDescent="0.35">
      <c r="A50" s="17"/>
      <c r="B50" s="17"/>
      <c r="C50" s="17"/>
      <c r="D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</row>
    <row r="51" spans="1:29" x14ac:dyDescent="0.35">
      <c r="A51" s="17"/>
      <c r="B51" s="17"/>
      <c r="C51" s="17"/>
      <c r="D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</row>
    <row r="52" spans="1:29" x14ac:dyDescent="0.35">
      <c r="A52" s="17"/>
      <c r="B52" s="17"/>
      <c r="C52" s="17"/>
      <c r="D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</row>
    <row r="53" spans="1:29" x14ac:dyDescent="0.35">
      <c r="A53" s="17"/>
      <c r="B53" s="17"/>
      <c r="C53" s="17"/>
      <c r="D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</row>
    <row r="54" spans="1:29" x14ac:dyDescent="0.35">
      <c r="A54" s="17"/>
      <c r="B54" s="17"/>
      <c r="C54" s="17"/>
      <c r="D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</row>
    <row r="55" spans="1:29" x14ac:dyDescent="0.35">
      <c r="A55" s="17"/>
      <c r="B55" s="17"/>
      <c r="C55" s="17"/>
      <c r="D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</row>
    <row r="56" spans="1:29" x14ac:dyDescent="0.35">
      <c r="A56" s="17"/>
      <c r="B56" s="17"/>
      <c r="C56" s="17"/>
      <c r="D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</row>
    <row r="57" spans="1:29" x14ac:dyDescent="0.35">
      <c r="A57" s="17"/>
      <c r="B57" s="17"/>
      <c r="C57" s="17"/>
      <c r="D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</row>
    <row r="58" spans="1:29" x14ac:dyDescent="0.35">
      <c r="A58" s="17"/>
      <c r="B58" s="17"/>
      <c r="C58" s="17"/>
      <c r="D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</row>
    <row r="59" spans="1:29" x14ac:dyDescent="0.35">
      <c r="A59" s="17"/>
      <c r="B59" s="17"/>
      <c r="C59" s="17"/>
      <c r="D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</row>
    <row r="60" spans="1:29" x14ac:dyDescent="0.35">
      <c r="A60" s="17"/>
      <c r="B60" s="17"/>
      <c r="C60" s="17"/>
      <c r="D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</row>
    <row r="61" spans="1:29" x14ac:dyDescent="0.35">
      <c r="A61" s="17"/>
      <c r="B61" s="17"/>
      <c r="C61" s="17"/>
      <c r="D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</row>
    <row r="62" spans="1:29" x14ac:dyDescent="0.35">
      <c r="A62" s="17"/>
      <c r="B62" s="17"/>
      <c r="C62" s="17"/>
      <c r="D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</row>
    <row r="63" spans="1:29" x14ac:dyDescent="0.35">
      <c r="A63" s="17"/>
      <c r="B63" s="17"/>
      <c r="C63" s="17"/>
      <c r="D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</row>
    <row r="64" spans="1:29" x14ac:dyDescent="0.35">
      <c r="A64" s="17"/>
      <c r="B64" s="17"/>
      <c r="C64" s="17"/>
      <c r="D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</row>
    <row r="65" spans="1:29" x14ac:dyDescent="0.35">
      <c r="A65" s="17"/>
      <c r="B65" s="17"/>
      <c r="C65" s="17"/>
      <c r="D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</row>
    <row r="66" spans="1:29" x14ac:dyDescent="0.35">
      <c r="A66" s="17"/>
      <c r="B66" s="17"/>
      <c r="C66" s="17"/>
      <c r="D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</row>
    <row r="67" spans="1:29" x14ac:dyDescent="0.35">
      <c r="A67" s="17"/>
      <c r="B67" s="17"/>
      <c r="C67" s="17"/>
      <c r="D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</row>
    <row r="68" spans="1:29" x14ac:dyDescent="0.35">
      <c r="A68" s="17"/>
      <c r="B68" s="17"/>
      <c r="C68" s="17"/>
      <c r="D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</row>
    <row r="69" spans="1:29" x14ac:dyDescent="0.35">
      <c r="A69" s="17"/>
      <c r="B69" s="17"/>
      <c r="C69" s="17"/>
      <c r="D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</row>
    <row r="70" spans="1:29" x14ac:dyDescent="0.35">
      <c r="A70" s="17"/>
      <c r="B70" s="17"/>
      <c r="C70" s="17"/>
      <c r="D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</row>
    <row r="71" spans="1:29" x14ac:dyDescent="0.35">
      <c r="A71" s="17"/>
      <c r="B71" s="17"/>
      <c r="C71" s="17"/>
      <c r="D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</row>
    <row r="72" spans="1:29" x14ac:dyDescent="0.35">
      <c r="A72" s="17"/>
      <c r="B72" s="17"/>
      <c r="C72" s="17"/>
      <c r="D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</row>
    <row r="73" spans="1:29" x14ac:dyDescent="0.35">
      <c r="A73" s="17"/>
      <c r="B73" s="17"/>
      <c r="C73" s="17"/>
      <c r="D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</row>
    <row r="74" spans="1:29" x14ac:dyDescent="0.35">
      <c r="A74" s="17"/>
      <c r="B74" s="17"/>
      <c r="C74" s="17"/>
      <c r="D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</row>
    <row r="75" spans="1:29" x14ac:dyDescent="0.35">
      <c r="A75" s="17"/>
      <c r="B75" s="17"/>
      <c r="C75" s="17"/>
      <c r="D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</row>
    <row r="76" spans="1:29" x14ac:dyDescent="0.35">
      <c r="A76" s="17"/>
      <c r="B76" s="17"/>
      <c r="C76" s="17"/>
      <c r="D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</row>
    <row r="77" spans="1:29" x14ac:dyDescent="0.35">
      <c r="A77" s="17"/>
      <c r="B77" s="17"/>
      <c r="C77" s="17"/>
      <c r="D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</row>
    <row r="78" spans="1:29" x14ac:dyDescent="0.35">
      <c r="A78" s="17"/>
      <c r="B78" s="17"/>
      <c r="C78" s="17"/>
      <c r="D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</row>
    <row r="79" spans="1:29" x14ac:dyDescent="0.35">
      <c r="A79" s="17"/>
      <c r="B79" s="17"/>
      <c r="C79" s="17"/>
      <c r="D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</row>
    <row r="80" spans="1:29" x14ac:dyDescent="0.35">
      <c r="A80" s="17"/>
      <c r="B80" s="17"/>
      <c r="C80" s="17"/>
      <c r="D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</row>
    <row r="81" spans="1:29" x14ac:dyDescent="0.35">
      <c r="A81" s="17"/>
      <c r="B81" s="17"/>
      <c r="C81" s="17"/>
      <c r="D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</row>
    <row r="82" spans="1:29" x14ac:dyDescent="0.35">
      <c r="A82" s="17"/>
      <c r="B82" s="17"/>
      <c r="C82" s="17"/>
      <c r="D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</row>
    <row r="83" spans="1:29" x14ac:dyDescent="0.35">
      <c r="A83" s="17"/>
      <c r="B83" s="17"/>
      <c r="C83" s="17"/>
      <c r="D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</row>
    <row r="84" spans="1:29" x14ac:dyDescent="0.35">
      <c r="A84" s="17"/>
      <c r="B84" s="17"/>
      <c r="C84" s="17"/>
      <c r="D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</row>
    <row r="85" spans="1:29" x14ac:dyDescent="0.35">
      <c r="A85" s="17"/>
      <c r="B85" s="17"/>
      <c r="C85" s="17"/>
      <c r="D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</row>
    <row r="86" spans="1:29" x14ac:dyDescent="0.35">
      <c r="A86" s="17"/>
      <c r="B86" s="17"/>
      <c r="C86" s="17"/>
      <c r="D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</row>
    <row r="87" spans="1:29" x14ac:dyDescent="0.35">
      <c r="A87" s="17"/>
      <c r="B87" s="17"/>
      <c r="C87" s="17"/>
      <c r="D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</row>
    <row r="88" spans="1:29" x14ac:dyDescent="0.35">
      <c r="A88" s="17"/>
      <c r="B88" s="17"/>
      <c r="C88" s="17"/>
      <c r="D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</row>
    <row r="89" spans="1:29" x14ac:dyDescent="0.35">
      <c r="A89" s="17"/>
      <c r="B89" s="17"/>
      <c r="C89" s="17"/>
      <c r="D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</row>
    <row r="90" spans="1:29" x14ac:dyDescent="0.35">
      <c r="A90" s="17"/>
      <c r="B90" s="17"/>
      <c r="C90" s="17"/>
      <c r="D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</row>
    <row r="91" spans="1:29" x14ac:dyDescent="0.35">
      <c r="A91" s="17"/>
      <c r="B91" s="17"/>
      <c r="C91" s="17"/>
      <c r="D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</row>
    <row r="92" spans="1:29" x14ac:dyDescent="0.35">
      <c r="A92" s="17"/>
      <c r="B92" s="17"/>
      <c r="C92" s="17"/>
      <c r="D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</row>
    <row r="93" spans="1:29" x14ac:dyDescent="0.35">
      <c r="A93" s="17"/>
      <c r="B93" s="17"/>
      <c r="C93" s="17"/>
      <c r="D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</row>
    <row r="94" spans="1:29" x14ac:dyDescent="0.35">
      <c r="A94" s="17"/>
      <c r="B94" s="17"/>
      <c r="C94" s="17"/>
      <c r="D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</row>
    <row r="95" spans="1:29" x14ac:dyDescent="0.35">
      <c r="A95" s="17"/>
      <c r="B95" s="17"/>
      <c r="C95" s="17"/>
      <c r="D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</row>
    <row r="96" spans="1:29" x14ac:dyDescent="0.35">
      <c r="A96" s="17"/>
      <c r="B96" s="17"/>
      <c r="C96" s="17"/>
      <c r="D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</row>
    <row r="97" spans="1:29" x14ac:dyDescent="0.35">
      <c r="A97" s="17"/>
      <c r="B97" s="17"/>
      <c r="C97" s="17"/>
      <c r="D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</row>
    <row r="98" spans="1:29" x14ac:dyDescent="0.35">
      <c r="A98" s="17"/>
      <c r="B98" s="17"/>
      <c r="C98" s="17"/>
      <c r="D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</row>
    <row r="99" spans="1:29" x14ac:dyDescent="0.35">
      <c r="A99" s="17"/>
      <c r="B99" s="17"/>
      <c r="C99" s="17"/>
      <c r="D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</row>
    <row r="100" spans="1:29" x14ac:dyDescent="0.35">
      <c r="A100" s="17"/>
      <c r="B100" s="17"/>
      <c r="C100" s="17"/>
      <c r="D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</row>
    <row r="101" spans="1:29" x14ac:dyDescent="0.35">
      <c r="A101" s="17"/>
      <c r="B101" s="17"/>
      <c r="C101" s="17"/>
      <c r="D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</row>
    <row r="102" spans="1:29" x14ac:dyDescent="0.35">
      <c r="A102" s="17"/>
      <c r="B102" s="17"/>
      <c r="C102" s="17"/>
      <c r="D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</row>
    <row r="103" spans="1:29" x14ac:dyDescent="0.35">
      <c r="A103" s="17"/>
      <c r="B103" s="17"/>
      <c r="C103" s="17"/>
      <c r="D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</row>
    <row r="104" spans="1:29" x14ac:dyDescent="0.35">
      <c r="A104" s="17"/>
      <c r="B104" s="17"/>
      <c r="C104" s="17"/>
      <c r="D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</row>
    <row r="105" spans="1:29" x14ac:dyDescent="0.35">
      <c r="A105" s="17"/>
      <c r="B105" s="17"/>
      <c r="C105" s="17"/>
      <c r="D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</row>
    <row r="106" spans="1:29" x14ac:dyDescent="0.35">
      <c r="A106" s="17"/>
      <c r="B106" s="17"/>
      <c r="C106" s="17"/>
      <c r="D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</row>
    <row r="107" spans="1:29" x14ac:dyDescent="0.35">
      <c r="A107" s="17"/>
      <c r="B107" s="17"/>
      <c r="C107" s="17"/>
      <c r="D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</row>
    <row r="108" spans="1:29" x14ac:dyDescent="0.35">
      <c r="A108" s="17"/>
      <c r="B108" s="17"/>
      <c r="C108" s="17"/>
      <c r="D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</row>
    <row r="109" spans="1:29" x14ac:dyDescent="0.35">
      <c r="A109" s="17"/>
      <c r="B109" s="17"/>
      <c r="C109" s="17"/>
      <c r="D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</row>
    <row r="110" spans="1:29" x14ac:dyDescent="0.35">
      <c r="A110" s="17"/>
      <c r="B110" s="17"/>
      <c r="C110" s="17"/>
      <c r="D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</row>
    <row r="111" spans="1:29" x14ac:dyDescent="0.35">
      <c r="A111" s="17"/>
      <c r="B111" s="17"/>
      <c r="C111" s="17"/>
      <c r="D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</row>
    <row r="112" spans="1:29" x14ac:dyDescent="0.35">
      <c r="A112" s="17"/>
      <c r="B112" s="17"/>
      <c r="C112" s="17"/>
      <c r="D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</row>
    <row r="113" spans="1:29" x14ac:dyDescent="0.35">
      <c r="A113" s="17"/>
      <c r="B113" s="17"/>
      <c r="C113" s="17"/>
      <c r="D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</row>
    <row r="114" spans="1:29" x14ac:dyDescent="0.35">
      <c r="A114" s="17"/>
      <c r="B114" s="17"/>
      <c r="C114" s="17"/>
      <c r="D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</row>
    <row r="115" spans="1:29" x14ac:dyDescent="0.35">
      <c r="A115" s="17"/>
      <c r="B115" s="17"/>
      <c r="C115" s="17"/>
      <c r="D115" s="17"/>
      <c r="F115" s="17"/>
      <c r="G115" s="17"/>
      <c r="H115" s="17"/>
      <c r="I115" s="17"/>
      <c r="J115" s="17"/>
      <c r="K115" s="17"/>
      <c r="L115" s="17"/>
      <c r="M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</row>
    <row r="116" spans="1:29" x14ac:dyDescent="0.35">
      <c r="A116" s="17"/>
      <c r="B116" s="17"/>
      <c r="C116" s="17"/>
      <c r="D116" s="17"/>
      <c r="F116" s="17"/>
      <c r="G116" s="17"/>
      <c r="H116" s="17"/>
      <c r="I116" s="17"/>
      <c r="J116" s="17"/>
      <c r="K116" s="17"/>
      <c r="L116" s="17"/>
      <c r="M116" s="17"/>
      <c r="Q116" s="17"/>
      <c r="U116" s="17"/>
      <c r="V116" s="17"/>
      <c r="W116" s="17"/>
      <c r="X116" s="17"/>
      <c r="Y116" s="17"/>
      <c r="Z116" s="17"/>
      <c r="AA116" s="17"/>
      <c r="AB116" s="17"/>
      <c r="AC116" s="17"/>
    </row>
    <row r="117" spans="1:29" x14ac:dyDescent="0.35">
      <c r="A117" s="17"/>
      <c r="B117" s="17"/>
      <c r="C117" s="17"/>
      <c r="D117" s="17"/>
      <c r="F117" s="17"/>
      <c r="G117" s="17"/>
      <c r="H117" s="17"/>
      <c r="I117" s="17"/>
      <c r="J117" s="17"/>
      <c r="K117" s="17"/>
      <c r="L117" s="17"/>
      <c r="M117" s="17"/>
      <c r="Q117" s="17"/>
      <c r="U117" s="17"/>
      <c r="V117" s="17"/>
      <c r="W117" s="17"/>
      <c r="X117" s="17"/>
      <c r="Y117" s="17"/>
      <c r="Z117" s="17"/>
      <c r="AA117" s="17"/>
      <c r="AB117" s="17"/>
      <c r="AC117" s="17"/>
    </row>
    <row r="118" spans="1:29" x14ac:dyDescent="0.35">
      <c r="A118" s="17"/>
      <c r="B118" s="17"/>
      <c r="C118" s="17"/>
      <c r="D118" s="17"/>
      <c r="F118" s="17"/>
      <c r="G118" s="17"/>
      <c r="H118" s="17"/>
      <c r="I118" s="17"/>
      <c r="J118" s="17"/>
      <c r="K118" s="17"/>
      <c r="L118" s="17"/>
      <c r="M118" s="17"/>
      <c r="Q118" s="17"/>
      <c r="U118" s="17"/>
      <c r="V118" s="17"/>
      <c r="W118" s="17"/>
      <c r="X118" s="17"/>
      <c r="Y118" s="17"/>
      <c r="Z118" s="17"/>
      <c r="AA118" s="17"/>
      <c r="AB118" s="17"/>
      <c r="AC118" s="17"/>
    </row>
    <row r="119" spans="1:29" x14ac:dyDescent="0.35">
      <c r="A119" s="17"/>
      <c r="B119" s="17"/>
      <c r="C119" s="17"/>
      <c r="D119" s="17"/>
      <c r="F119" s="17"/>
      <c r="G119" s="17"/>
      <c r="H119" s="17"/>
      <c r="I119" s="17"/>
      <c r="J119" s="17"/>
      <c r="K119" s="17"/>
      <c r="L119" s="17"/>
      <c r="M119" s="17"/>
      <c r="Q119" s="17"/>
      <c r="U119" s="17"/>
      <c r="V119" s="17"/>
      <c r="W119" s="17"/>
      <c r="X119" s="17"/>
      <c r="Y119" s="17"/>
      <c r="Z119" s="17"/>
      <c r="AA119" s="17"/>
      <c r="AB119" s="17"/>
      <c r="AC119" s="17"/>
    </row>
    <row r="120" spans="1:29" x14ac:dyDescent="0.35">
      <c r="A120" s="17"/>
      <c r="B120" s="17"/>
      <c r="C120" s="17"/>
      <c r="D120" s="17"/>
      <c r="F120" s="17"/>
      <c r="G120" s="17"/>
      <c r="H120" s="17"/>
      <c r="I120" s="17"/>
      <c r="J120" s="17"/>
      <c r="K120" s="17"/>
      <c r="L120" s="17"/>
      <c r="M120" s="17"/>
      <c r="Q120" s="17"/>
      <c r="U120" s="17"/>
      <c r="V120" s="17"/>
      <c r="W120" s="17"/>
      <c r="X120" s="17"/>
      <c r="Y120" s="17"/>
      <c r="Z120" s="17"/>
      <c r="AA120" s="17"/>
      <c r="AB120" s="17"/>
      <c r="AC120" s="17"/>
    </row>
    <row r="121" spans="1:29" x14ac:dyDescent="0.35">
      <c r="A121" s="17"/>
      <c r="B121" s="17"/>
      <c r="C121" s="17"/>
      <c r="D121" s="17"/>
      <c r="F121" s="17"/>
      <c r="G121" s="17"/>
      <c r="H121" s="17"/>
      <c r="I121" s="17"/>
      <c r="J121" s="17"/>
      <c r="K121" s="17"/>
      <c r="L121" s="17"/>
      <c r="M121" s="17"/>
      <c r="Q121" s="17"/>
      <c r="U121" s="17"/>
      <c r="V121" s="17"/>
      <c r="W121" s="17"/>
      <c r="X121" s="17"/>
      <c r="Y121" s="17"/>
      <c r="Z121" s="17"/>
      <c r="AA121" s="17"/>
      <c r="AB121" s="17"/>
      <c r="AC121" s="17"/>
    </row>
    <row r="122" spans="1:29" x14ac:dyDescent="0.35">
      <c r="A122" s="17"/>
      <c r="B122" s="17"/>
      <c r="C122" s="17"/>
      <c r="D122" s="17"/>
      <c r="F122" s="17"/>
      <c r="G122" s="17"/>
      <c r="H122" s="17"/>
      <c r="I122" s="17"/>
      <c r="J122" s="17"/>
      <c r="K122" s="17"/>
      <c r="L122" s="17"/>
      <c r="M122" s="17"/>
      <c r="Q122" s="17"/>
      <c r="U122" s="17"/>
      <c r="V122" s="17"/>
      <c r="W122" s="17"/>
      <c r="X122" s="17"/>
      <c r="Y122" s="17"/>
      <c r="Z122" s="17"/>
      <c r="AA122" s="17"/>
      <c r="AB122" s="17"/>
      <c r="AC122" s="17"/>
    </row>
  </sheetData>
  <sheetProtection algorithmName="SHA-512" hashValue="oSPGyt75MPi64I6nA251swnPkVAWoF4CFneG1EUevRjHlbigbGt7hJqmqoZbJc5zy730obPvCZYKwU+b/NGvmA==" saltValue="7sbkM0PTKWsjJuSnKbKJMQ==" spinCount="100000" sheet="1" objects="1" scenarios="1"/>
  <mergeCells count="7">
    <mergeCell ref="B9:D9"/>
    <mergeCell ref="F9:H9"/>
    <mergeCell ref="B2:D2"/>
    <mergeCell ref="B4:D4"/>
    <mergeCell ref="B5:D5"/>
    <mergeCell ref="F4:H4"/>
    <mergeCell ref="F5:H5"/>
  </mergeCell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9BECDF4-8761-4024-AB02-98D8D6280168}">
          <x14:formula1>
            <xm:f>'Listas Validadas'!$A$2:$A$3</xm:f>
          </x14:formula1>
          <xm:sqref>Y8:Y43</xm:sqref>
        </x14:dataValidation>
        <x14:dataValidation type="list" allowBlank="1" showInputMessage="1" showErrorMessage="1" xr:uid="{5555DE55-16D7-4E31-9116-8462DA787917}">
          <x14:formula1>
            <xm:f>IF(Y8="Ingreso",'Listas Validadas'!$C$2:$C$4,'Listas Validadas'!$E$2:$E$5)</xm:f>
          </x14:formula1>
          <xm:sqref>Z8:Z43</xm:sqref>
        </x14:dataValidation>
        <x14:dataValidation type="list" allowBlank="1" showInputMessage="1" showErrorMessage="1" xr:uid="{C5ED1B3B-358E-45E6-9921-27F6C85FC58C}">
          <x14:formula1>
            <xm:f>'Listas Validadas'!$G$2:$G$13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D587A-649F-40C9-8165-1785BD1D819F}">
  <dimension ref="A1:G13"/>
  <sheetViews>
    <sheetView workbookViewId="0">
      <selection activeCell="E5" sqref="E5"/>
    </sheetView>
  </sheetViews>
  <sheetFormatPr baseColWidth="10" defaultRowHeight="14.5" x14ac:dyDescent="0.35"/>
  <cols>
    <col min="3" max="3" width="17.90625" bestFit="1" customWidth="1"/>
    <col min="5" max="5" width="18.1796875" bestFit="1" customWidth="1"/>
  </cols>
  <sheetData>
    <row r="1" spans="1:7" x14ac:dyDescent="0.35">
      <c r="A1" s="7" t="s">
        <v>2</v>
      </c>
      <c r="C1" s="7" t="s">
        <v>9</v>
      </c>
      <c r="E1" s="7" t="s">
        <v>10</v>
      </c>
      <c r="G1" s="7" t="s">
        <v>25</v>
      </c>
    </row>
    <row r="2" spans="1:7" x14ac:dyDescent="0.35">
      <c r="A2" t="s">
        <v>7</v>
      </c>
      <c r="C2" t="s">
        <v>11</v>
      </c>
      <c r="E2" t="s">
        <v>14</v>
      </c>
      <c r="G2" s="10" t="s">
        <v>26</v>
      </c>
    </row>
    <row r="3" spans="1:7" x14ac:dyDescent="0.35">
      <c r="A3" t="s">
        <v>8</v>
      </c>
      <c r="C3" t="s">
        <v>12</v>
      </c>
      <c r="E3" t="s">
        <v>15</v>
      </c>
      <c r="G3" s="10" t="s">
        <v>27</v>
      </c>
    </row>
    <row r="4" spans="1:7" x14ac:dyDescent="0.35">
      <c r="C4" t="s">
        <v>13</v>
      </c>
      <c r="E4" t="s">
        <v>16</v>
      </c>
      <c r="G4" s="10" t="s">
        <v>28</v>
      </c>
    </row>
    <row r="5" spans="1:7" x14ac:dyDescent="0.35">
      <c r="E5" t="s">
        <v>17</v>
      </c>
      <c r="G5" s="10" t="s">
        <v>29</v>
      </c>
    </row>
    <row r="6" spans="1:7" x14ac:dyDescent="0.35">
      <c r="G6" s="10" t="s">
        <v>30</v>
      </c>
    </row>
    <row r="7" spans="1:7" x14ac:dyDescent="0.35">
      <c r="G7" s="10" t="s">
        <v>31</v>
      </c>
    </row>
    <row r="8" spans="1:7" x14ac:dyDescent="0.35">
      <c r="G8" s="10" t="s">
        <v>32</v>
      </c>
    </row>
    <row r="9" spans="1:7" x14ac:dyDescent="0.35">
      <c r="G9" s="10" t="s">
        <v>33</v>
      </c>
    </row>
    <row r="10" spans="1:7" x14ac:dyDescent="0.35">
      <c r="G10" s="10" t="s">
        <v>34</v>
      </c>
    </row>
    <row r="11" spans="1:7" x14ac:dyDescent="0.35">
      <c r="G11" s="10" t="s">
        <v>35</v>
      </c>
    </row>
    <row r="12" spans="1:7" x14ac:dyDescent="0.35">
      <c r="G12" s="10" t="s">
        <v>36</v>
      </c>
    </row>
    <row r="13" spans="1:7" x14ac:dyDescent="0.35">
      <c r="G13" s="10" t="s">
        <v>37</v>
      </c>
    </row>
  </sheetData>
  <sheetProtection algorithmName="SHA-512" hashValue="P+W0Caa+tQJnTN8XYTvm2g1diGhb6aMhZebCYdfL680TrOEM9mFzIqtyfk9t3ctUIRN8Yzh9X3fagoHycR391w==" saltValue="CNiZP/NGh1KaAnDg2sshfA==" spinCount="100000" sheet="1" objects="1" scenarios="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FINANZAS</vt:lpstr>
      <vt:lpstr>Listas Validadas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Fernández</dc:creator>
  <cp:lastModifiedBy>Alexander Fernández</cp:lastModifiedBy>
  <dcterms:created xsi:type="dcterms:W3CDTF">2026-05-24T19:47:00Z</dcterms:created>
  <dcterms:modified xsi:type="dcterms:W3CDTF">2026-05-24T21:39:26Z</dcterms:modified>
</cp:coreProperties>
</file>